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22" documentId="120_S{2AC9BD13-BADA-5192-A53E-5A8FF88502F6}" xr6:coauthVersionLast="47" xr6:coauthVersionMax="47" xr10:uidLastSave="{99277C9C-AB0A-493A-B221-0B4884C3834D}"/>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 l="1"/>
  <c r="B2" i="9"/>
  <c r="G2" i="9"/>
  <c r="I2" i="9"/>
  <c r="J2" i="9"/>
  <c r="L2" i="9"/>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13" i="1"/>
  <c r="G13" i="1"/>
  <c r="I13" i="1"/>
  <c r="J13" i="1"/>
  <c r="L13" i="1"/>
  <c r="B14" i="1"/>
  <c r="G14" i="1"/>
  <c r="I14" i="1"/>
  <c r="J14" i="1"/>
  <c r="L14" i="1"/>
  <c r="B15" i="1"/>
  <c r="G15" i="1"/>
  <c r="I15" i="1"/>
  <c r="J15" i="1"/>
  <c r="L15"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<sst xmlns="http://schemas.openxmlformats.org/spreadsheetml/2006/main" count="180297" uniqueCount="39134">
  <si>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</si>
  <si>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</si>
  <si>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</si>
  <si>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</si>
  <si>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</si>
  <si>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</si>
  <si>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</si>
  <si>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</si>
  <si>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</si>
  <si>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</si>
  <si>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</si>
  <si>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</si>
  <si>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</si>
  <si>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</si>
  <si>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</si>
  <si>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</si>
  <si>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</si>
  <si>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</si>
  <si>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</si>
  <si>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</si>
  <si>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</si>
  <si>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</si>
  <si>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</si>
  <si>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</si>
  <si>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</si>
  <si>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</si>
  <si>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</si>
  <si>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</si>
  <si>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</si>
  <si>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</si>
  <si>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</si>
  <si>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</si>
  <si>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</si>
  <si>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</si>
  <si>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</si>
  <si>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</si>
  <si>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</si>
  <si>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</si>
  <si>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</si>
  <si>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</si>
  <si>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</si>
  <si>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</si>
  <si>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</si>
  <si>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</si>
  <si>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</si>
  <si>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</si>
  <si>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</si>
  <si>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</si>
  <si>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</si>
  <si>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</si>
  <si>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</si>
  <si>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</si>
  <si>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</si>
  <si>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</si>
  <si>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</si>
  <si>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</si>
  <si>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</si>
  <si>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</si>
  <si>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</si>
  <si>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</si>
  <si>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</si>
  <si>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</si>
  <si>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</si>
  <si>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</si>
  <si>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</si>
  <si>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</si>
  <si>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</si>
  <si>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</si>
  <si>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</si>
  <si>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</si>
  <si>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</si>
  <si>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</si>
  <si>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</si>
  <si>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</si>
  <si>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</si>
  <si>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</si>
  <si>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</si>
  <si>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</si>
  <si>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</si>
  <si>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</si>
  <si>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</si>
  <si>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</si>
  <si>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</si>
  <si>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</si>
  <si>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</si>
  <si>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</si>
  <si>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</si>
  <si>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</si>
  <si>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</si>
  <si>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</si>
  <si>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</si>
  <si>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</si>
  <si>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</si>
  <si>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</si>
  <si>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</si>
  <si>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</si>
  <si>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</si>
  <si>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</si>
  <si>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</si>
  <si>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</si>
  <si>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</si>
  <si>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</si>
  <si>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</si>
  <si>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</si>
  <si>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</si>
  <si>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</si>
  <si>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</si>
  <si>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</si>
  <si>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</si>
  <si>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</si>
  <si>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</si>
  <si>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</si>
  <si>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</si>
  <si>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</si>
  <si>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</si>
  <si>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</si>
  <si>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</si>
  <si>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</si>
  <si>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</si>
  <si>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</si>
  <si>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</si>
  <si>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</si>
  <si>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</si>
  <si>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</si>
  <si>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</si>
  <si>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</si>
  <si>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</si>
  <si>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</si>
  <si>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</si>
  <si>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</si>
  <si>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</si>
  <si>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</si>
  <si>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</si>
  <si>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</si>
  <si>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</si>
  <si>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</si>
  <si>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</si>
  <si>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</si>
  <si>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</si>
  <si>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</si>
  <si>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</si>
  <si>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</si>
  <si>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</si>
  <si>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</si>
  <si>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</si>
  <si>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</si>
  <si>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</si>
  <si>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</si>
  <si>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</si>
  <si>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</si>
  <si>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</si>
  <si>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</si>
  <si>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</si>
  <si>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</si>
  <si>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</si>
  <si>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</si>
  <si>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</si>
  <si>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</si>
  <si>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</si>
  <si>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</si>
  <si>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</si>
  <si>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</si>
  <si>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</si>
  <si>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</si>
  <si>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</si>
  <si>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</si>
  <si>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</si>
  <si>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</si>
  <si>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</si>
  <si>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</si>
  <si>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</si>
  <si>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</si>
  <si>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</si>
  <si>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</si>
  <si>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</si>
  <si>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</si>
  <si>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</si>
  <si>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</si>
  <si>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</si>
  <si>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</si>
  <si>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</si>
  <si>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</si>
  <si>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</si>
  <si>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</si>
  <si>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</si>
  <si>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</si>
  <si>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</si>
  <si>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</si>
  <si>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</si>
  <si>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</si>
  <si>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</si>
  <si>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</si>
  <si>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</si>
  <si>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</si>
  <si>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</si>
  <si>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</si>
  <si>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</si>
  <si>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</si>
  <si>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</si>
  <si>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</si>
  <si>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</si>
  <si>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</si>
  <si>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</si>
  <si>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</si>
  <si>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</si>
  <si>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</si>
  <si>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</si>
  <si>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</si>
  <si>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</si>
  <si>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</si>
  <si>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</si>
  <si>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</si>
  <si>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</si>
  <si>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</si>
  <si>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</si>
  <si>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</si>
  <si>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</si>
  <si>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</si>
  <si>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</si>
  <si>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</si>
  <si>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</si>
  <si>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</si>
  <si>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</si>
  <si>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</si>
  <si>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</si>
  <si>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</si>
  <si>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</si>
  <si>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</si>
  <si>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</si>
  <si>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</si>
  <si>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</si>
  <si>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</si>
  <si>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</si>
  <si>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</si>
  <si>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</si>
  <si>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</si>
  <si>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</si>
  <si>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</si>
  <si>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</si>
  <si>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</si>
  <si>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</si>
  <si>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</si>
  <si>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</si>
  <si>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</si>
  <si>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</si>
  <si>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</si>
  <si>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</si>
  <si>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</si>
  <si>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</si>
  <si>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</si>
  <si>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</si>
  <si>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</si>
  <si>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</si>
  <si>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</si>
  <si>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</si>
  <si>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</si>
  <si>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</si>
  <si>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</si>
  <si>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</si>
  <si>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</si>
  <si>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</si>
  <si>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</si>
  <si>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</si>
  <si>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</si>
  <si>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</si>
  <si>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</si>
  <si>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</si>
  <si>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</si>
  <si>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</si>
  <si>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</si>
  <si>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</si>
  <si>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</si>
  <si>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</si>
  <si>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</si>
  <si>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</si>
  <si>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</si>
  <si>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</si>
  <si>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</si>
  <si>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</si>
  <si>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</si>
  <si>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</si>
  <si>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</si>
  <si>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</si>
  <si>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</si>
  <si>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</si>
  <si>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</si>
  <si>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</si>
  <si>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</si>
  <si>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</si>
  <si>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</si>
  <si>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</si>
  <si>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</si>
  <si>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</si>
  <si>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</si>
  <si>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</si>
  <si>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</si>
  <si>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</si>
  <si>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</si>
  <si>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</si>
  <si>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</si>
  <si>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</si>
  <si>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</si>
  <si>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</si>
  <si>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</si>
  <si>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</si>
  <si>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</si>
  <si>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</si>
  <si>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</si>
  <si>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</si>
  <si>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</si>
  <si>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</si>
  <si>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</si>
  <si>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</si>
  <si>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</si>
  <si>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</si>
  <si>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</si>
  <si>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</si>
  <si>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</si>
  <si>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</si>
  <si>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</si>
  <si>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</si>
  <si>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</si>
  <si>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</si>
  <si>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</si>
  <si>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</si>
  <si>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</si>
  <si>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</si>
  <si>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</si>
  <si>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</si>
  <si>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</si>
  <si>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</si>
  <si>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</si>
  <si>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</si>
  <si>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</si>
  <si>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</si>
  <si>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</si>
  <si>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</si>
  <si>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</si>
  <si>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</si>
  <si>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</si>
  <si>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</si>
  <si>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</si>
  <si>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</si>
  <si>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</si>
  <si>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</si>
  <si>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</si>
  <si>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</si>
  <si>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</si>
  <si>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</si>
  <si>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</si>
  <si>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</si>
  <si>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</si>
  <si>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</si>
  <si>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</si>
  <si>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</si>
  <si>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</si>
  <si>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</si>
  <si>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</si>
  <si>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</si>
  <si>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</si>
  <si>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</si>
  <si>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</si>
  <si>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</si>
  <si>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</si>
  <si>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</si>
  <si>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</si>
  <si>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</si>
  <si>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</si>
  <si>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</si>
  <si>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</si>
  <si>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</si>
  <si>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</si>
  <si>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</si>
  <si>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</si>
  <si>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</si>
  <si>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</si>
  <si>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</si>
  <si>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</si>
  <si>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</si>
  <si>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</si>
  <si>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</si>
  <si>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</si>
  <si>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</si>
  <si>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</si>
  <si>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</si>
  <si>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</si>
  <si>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</si>
  <si>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</si>
  <si>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</si>
  <si>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</si>
  <si>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</si>
  <si>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</si>
  <si>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</si>
  <si>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</si>
  <si>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</si>
  <si>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</si>
  <si>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</si>
  <si>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</si>
  <si>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</si>
  <si>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</si>
  <si>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</si>
  <si>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</si>
  <si>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</si>
  <si>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</si>
  <si>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</si>
  <si>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</si>
  <si>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</si>
  <si>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</si>
  <si>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</si>
  <si>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</si>
  <si>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</si>
  <si>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</si>
  <si>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</si>
  <si>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</si>
  <si>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</si>
  <si>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</si>
  <si>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</si>
  <si>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</si>
  <si>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</si>
  <si>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</si>
  <si>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</si>
  <si>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</si>
  <si>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</si>
  <si>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</si>
  <si>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</si>
  <si>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</si>
  <si>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</si>
  <si>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</si>
  <si>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</si>
  <si>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</si>
  <si>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</si>
  <si>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</si>
  <si>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</si>
  <si>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</si>
  <si>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</si>
  <si>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</si>
  <si>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</si>
  <si>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</si>
  <si>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</si>
  <si>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</si>
  <si>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</si>
  <si>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</si>
  <si>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</si>
  <si>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</si>
  <si>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</si>
  <si>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</si>
  <si>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</si>
  <si>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</si>
  <si>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</si>
  <si>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</si>
  <si>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</si>
  <si>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</si>
  <si>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</si>
  <si>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</si>
  <si>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</si>
  <si>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</si>
  <si>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</si>
  <si>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</si>
  <si>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</si>
  <si>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</si>
  <si>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</si>
  <si>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</si>
  <si>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</si>
  <si>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</si>
  <si>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</si>
  <si>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</si>
  <si>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</si>
  <si>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</si>
  <si>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</si>
  <si>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</si>
  <si>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</si>
  <si>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</si>
  <si>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</si>
  <si>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</si>
  <si>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</si>
  <si>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</si>
  <si>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</si>
  <si>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</si>
  <si>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</si>
  <si>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</si>
  <si>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</si>
  <si>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</si>
  <si>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</si>
  <si>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</si>
  <si>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</si>
  <si>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</si>
  <si>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</si>
  <si>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</si>
  <si>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</si>
  <si>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</si>
  <si>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</si>
  <si>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</si>
  <si>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</si>
  <si>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</si>
  <si>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</si>
  <si>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</si>
  <si>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</si>
  <si>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</si>
  <si>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</si>
  <si>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</si>
  <si>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</si>
  <si>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</si>
  <si>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</si>
  <si>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</si>
  <si>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</si>
  <si>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</si>
  <si>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</si>
  <si>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</si>
  <si>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</si>
  <si>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</si>
  <si>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</si>
  <si>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</si>
  <si>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</si>
  <si>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</si>
  <si>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</si>
  <si>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</si>
  <si>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</si>
  <si>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</si>
  <si>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</si>
  <si>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</si>
  <si>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</si>
  <si>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</si>
  <si>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</si>
  <si>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</si>
  <si>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</si>
  <si>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</si>
  <si>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</si>
  <si>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</si>
  <si>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</si>
  <si>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</si>
  <si>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</si>
  <si>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</si>
  <si>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</si>
  <si>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</si>
  <si>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</si>
  <si>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</si>
  <si>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</si>
  <si>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</si>
  <si>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</si>
  <si>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</si>
  <si>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</si>
  <si>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</si>
  <si>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</si>
  <si>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</si>
  <si>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</si>
  <si>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</si>
  <si>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</si>
  <si>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</si>
  <si>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</si>
  <si>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</si>
  <si>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</si>
  <si>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</si>
  <si>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</si>
  <si>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</si>
  <si>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</si>
  <si>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</si>
  <si>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</si>
  <si>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</si>
  <si>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</si>
  <si>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</si>
  <si>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</si>
  <si>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</si>
  <si>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</si>
  <si>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</si>
  <si>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</si>
  <si>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</si>
  <si>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</si>
  <si>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</si>
  <si>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</si>
  <si>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</si>
  <si>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</si>
  <si>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</si>
  <si>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</si>
  <si>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</si>
  <si>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</si>
  <si>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</si>
  <si>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</si>
  <si>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</si>
  <si>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</si>
  <si>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</si>
  <si>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</si>
  <si>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</si>
  <si>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</si>
  <si>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</si>
  <si>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</si>
  <si>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</si>
  <si>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</si>
  <si>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</si>
  <si>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</si>
  <si>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</si>
  <si>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</si>
  <si>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</si>
  <si>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</si>
  <si>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</si>
  <si>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</si>
  <si>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</si>
  <si>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</si>
  <si>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</si>
  <si>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</si>
  <si>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</si>
  <si>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</si>
  <si>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</si>
  <si>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</si>
  <si>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</si>
  <si>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</si>
  <si>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</si>
  <si>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</si>
  <si>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</si>
  <si>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</si>
  <si>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</si>
  <si>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</si>
  <si>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</si>
  <si>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</si>
  <si>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</si>
  <si>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</si>
  <si>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</si>
  <si>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</si>
  <si>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</si>
  <si>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</si>
  <si>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</si>
  <si>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</si>
  <si>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</si>
  <si>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</si>
  <si>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</si>
  <si>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</si>
  <si>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</si>
  <si>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</si>
  <si>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</si>
  <si>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</si>
  <si>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</si>
  <si>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</si>
  <si>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</si>
  <si>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</si>
  <si>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</si>
  <si>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</si>
  <si>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</si>
  <si>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</si>
  <si>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</si>
  <si>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</si>
  <si>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</si>
  <si>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</si>
  <si>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</si>
  <si>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</si>
  <si>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</si>
  <si>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</si>
  <si>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</si>
  <si>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</si>
  <si>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</si>
  <si>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</si>
  <si>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</si>
  <si>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</si>
  <si>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</si>
  <si>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</si>
  <si>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</si>
  <si>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</si>
  <si>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</si>
  <si>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</si>
  <si>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</si>
  <si>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</si>
  <si>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</si>
  <si>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</si>
  <si>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</si>
  <si>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</si>
  <si>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</si>
  <si>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</si>
  <si>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</si>
  <si>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</si>
  <si>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</si>
  <si>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</si>
  <si>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</si>
  <si>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</si>
  <si>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</si>
  <si>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</si>
  <si>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</si>
  <si>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</si>
  <si>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</si>
  <si>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</si>
  <si>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</si>
  <si>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</si>
  <si>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</si>
  <si>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</si>
  <si>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</si>
  <si>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</si>
  <si>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</si>
  <si>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</si>
  <si>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</si>
  <si>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</si>
  <si>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</si>
  <si>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</si>
  <si>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</si>
  <si>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</si>
  <si>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</si>
  <si>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</si>
  <si>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</si>
  <si>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</si>
  <si>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</si>
  <si>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</si>
  <si>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</si>
  <si>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</si>
  <si>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</si>
  <si>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</si>
  <si>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</si>
  <si>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</si>
  <si>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</si>
  <si>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</si>
  <si>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</si>
  <si>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</si>
  <si>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</si>
  <si>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</si>
  <si>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</si>
  <si>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</si>
  <si>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</si>
  <si>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</si>
  <si>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</si>
  <si>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</si>
  <si>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</si>
  <si>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</si>
  <si>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</si>
  <si>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</si>
  <si>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</si>
  <si>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</si>
  <si>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</si>
  <si>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</si>
  <si>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</si>
  <si>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</si>
  <si>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</si>
  <si>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</si>
  <si>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</si>
  <si>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</si>
  <si>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</si>
  <si>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</si>
  <si>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</si>
  <si>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</si>
  <si>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</si>
  <si>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</si>
  <si>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</si>
  <si>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</si>
  <si>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</si>
  <si>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</si>
  <si>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</si>
  <si>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</si>
  <si>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</si>
  <si>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</si>
  <si>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</si>
  <si>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</si>
  <si>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</si>
  <si>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</si>
  <si>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</si>
  <si>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</si>
  <si>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</si>
  <si>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</si>
  <si>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</si>
  <si>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</si>
  <si>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</si>
  <si>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</si>
  <si>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</si>
  <si>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</si>
  <si>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</si>
  <si>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</si>
  <si>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</si>
  <si>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</si>
  <si>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</si>
  <si>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</si>
  <si>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</si>
  <si>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</si>
  <si>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</si>
  <si>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</si>
  <si>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</si>
  <si>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</si>
  <si>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</si>
  <si>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</si>
  <si>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</si>
  <si>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</si>
  <si>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</si>
  <si>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</si>
  <si>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</si>
  <si>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</si>
  <si>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</si>
  <si>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</si>
  <si>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</si>
  <si>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</si>
  <si>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</si>
  <si>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</si>
  <si>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</si>
  <si>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</si>
  <si>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</si>
  <si>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</si>
  <si>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</si>
  <si>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</si>
  <si>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</si>
  <si>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</si>
  <si>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</si>
  <si>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</si>
  <si>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</si>
  <si>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</si>
  <si>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</si>
  <si>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</si>
  <si>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</si>
  <si>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</si>
  <si>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</si>
  <si>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</si>
  <si>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</si>
  <si>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</si>
  <si>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</si>
  <si>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</si>
  <si>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</si>
  <si>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</si>
  <si>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</si>
  <si>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</si>
  <si>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</si>
  <si>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</si>
  <si>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</si>
  <si>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</si>
  <si>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</si>
  <si>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</si>
  <si>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</si>
  <si>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</si>
  <si>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</si>
  <si>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</si>
  <si>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</si>
  <si>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</si>
  <si>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</si>
  <si>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</si>
  <si>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</si>
  <si>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</si>
  <si>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</si>
  <si>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</si>
  <si>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</si>
  <si>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</si>
  <si>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</si>
  <si>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</si>
  <si>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</si>
  <si>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</si>
  <si>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</si>
  <si>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</si>
  <si>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</si>
  <si>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</si>
  <si>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</si>
  <si>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</si>
  <si>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</si>
  <si>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</si>
  <si>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</si>
  <si>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</si>
  <si>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</si>
  <si>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</si>
  <si>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</si>
  <si>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</si>
  <si>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</si>
  <si>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</si>
  <si>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</si>
  <si>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</si>
  <si>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</si>
  <si>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</si>
  <si>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</si>
  <si>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</si>
  <si>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</si>
  <si>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</si>
  <si>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</si>
  <si>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</si>
  <si>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</si>
  <si>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</si>
  <si>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</si>
  <si>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</si>
  <si>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</si>
  <si>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</si>
  <si>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</si>
  <si>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</si>
  <si>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</si>
  <si>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</si>
  <si>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</si>
  <si>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</si>
  <si>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</si>
  <si>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</si>
  <si>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</si>
  <si>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</si>
  <si>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</si>
  <si>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</si>
  <si>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</si>
  <si>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</si>
  <si>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</si>
  <si>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</si>
  <si>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</si>
  <si>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</si>
  <si>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</si>
  <si>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</si>
  <si>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</si>
  <si>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</si>
  <si>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</si>
  <si>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</si>
  <si>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</si>
  <si>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</si>
  <si>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</si>
  <si>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</si>
  <si>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</si>
  <si>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</si>
  <si>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</si>
  <si>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</si>
  <si>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</si>
  <si>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</si>
  <si>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</si>
  <si>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</si>
  <si>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</si>
  <si>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</si>
  <si>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</si>
  <si>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</si>
  <si>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</si>
  <si>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</si>
  <si>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</si>
  <si>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</si>
  <si>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</si>
  <si>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</si>
  <si>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</si>
  <si>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</si>
  <si>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</si>
  <si>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</si>
  <si>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</si>
  <si>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</si>
  <si>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</si>
  <si>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</si>
  <si>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</si>
  <si>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</si>
  <si>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</si>
  <si>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</si>
  <si>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</si>
  <si>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</si>
  <si>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</si>
  <si>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</si>
  <si>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</si>
  <si>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</si>
  <si>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</si>
  <si>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</si>
  <si>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</si>
  <si>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</si>
  <si>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</si>
  <si>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</si>
  <si>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</si>
  <si>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</si>
  <si>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</si>
  <si>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</si>
  <si>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</si>
  <si>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</si>
  <si>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</si>
  <si>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</si>
  <si>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</si>
  <si>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</si>
  <si>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</si>
  <si>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</si>
  <si>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</si>
  <si>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</si>
  <si>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</si>
  <si>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</si>
  <si>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</si>
  <si>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</si>
  <si>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</si>
  <si>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</si>
  <si>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</si>
  <si>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</si>
  <si>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</si>
  <si>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</si>
  <si>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</si>
  <si>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</si>
  <si>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</si>
  <si>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</si>
  <si>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</si>
  <si>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</si>
  <si>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</si>
  <si>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</si>
  <si>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</si>
  <si>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</si>
  <si>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</si>
  <si>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</si>
  <si>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</si>
  <si>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</si>
  <si>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</si>
  <si>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</si>
  <si>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</si>
  <si>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</si>
  <si>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</si>
  <si>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</si>
  <si>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</si>
  <si>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</si>
  <si>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</si>
  <si>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</si>
  <si>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</si>
  <si>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</si>
  <si>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</si>
  <si>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</si>
  <si>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</si>
  <si>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</si>
  <si>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</si>
  <si>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</si>
  <si>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</si>
  <si>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</si>
  <si>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</si>
  <si>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</si>
  <si>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</si>
  <si>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</si>
  <si>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</si>
  <si>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</si>
  <si>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</si>
  <si>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</si>
  <si>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</si>
  <si>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</si>
  <si>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</si>
  <si>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</si>
  <si>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</si>
  <si>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</si>
  <si>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</si>
  <si>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</si>
  <si>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</si>
  <si>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</si>
  <si>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</si>
  <si>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</si>
  <si>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</si>
  <si>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</si>
  <si>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</si>
  <si>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</si>
  <si>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</si>
  <si>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</si>
  <si>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</si>
  <si>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</si>
  <si>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</si>
  <si>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</si>
  <si>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</si>
  <si>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</si>
  <si>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</si>
  <si>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</si>
  <si>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</si>
  <si>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</si>
  <si>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</si>
  <si>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</si>
  <si>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</si>
  <si>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</si>
  <si>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</si>
  <si>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</si>
  <si>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</si>
  <si>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</si>
  <si>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</si>
  <si>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</si>
  <si>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</si>
  <si>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</si>
  <si>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</si>
  <si>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</si>
  <si>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</si>
  <si>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</si>
  <si>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</si>
  <si>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</si>
  <si>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</si>
  <si>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</si>
  <si>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</si>
  <si>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</si>
  <si>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</si>
  <si>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</si>
  <si>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</si>
  <si>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</si>
  <si>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</si>
  <si>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</si>
  <si>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</si>
  <si>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</si>
  <si>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</si>
  <si>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</si>
  <si>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</si>
  <si>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</si>
  <si>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</si>
  <si>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</si>
  <si>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</si>
  <si>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</si>
  <si>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</si>
  <si>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</si>
  <si>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</si>
  <si>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</si>
  <si>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</si>
  <si>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</si>
  <si>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</si>
  <si>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</si>
  <si>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</si>
  <si>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</si>
  <si>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</si>
  <si>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</si>
  <si>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</si>
  <si>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</si>
  <si>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</si>
  <si>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</si>
  <si>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</si>
  <si>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</si>
  <si>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</si>
  <si>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</si>
  <si>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</si>
  <si>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</si>
  <si>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</si>
  <si>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</si>
  <si>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</si>
  <si>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</si>
  <si>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</si>
  <si>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</si>
  <si>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</si>
  <si>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</si>
  <si>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</si>
  <si>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</si>
  <si>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</si>
  <si>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</si>
  <si>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</si>
  <si>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</si>
  <si>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</si>
  <si>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</si>
  <si>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</si>
  <si>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</si>
  <si>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</si>
  <si>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</si>
  <si>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</si>
  <si>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</si>
  <si>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</si>
  <si>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</si>
  <si>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</si>
  <si>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</si>
  <si>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</si>
  <si>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</si>
  <si>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</si>
  <si>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</si>
  <si>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</si>
  <si>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</si>
  <si>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</si>
  <si>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</si>
  <si>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</si>
  <si>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</si>
  <si>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</si>
  <si>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</si>
  <si>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</si>
  <si>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</si>
  <si>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</si>
  <si>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</si>
  <si>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</si>
  <si>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</si>
  <si>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</si>
  <si>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</si>
  <si>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</si>
  <si>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</si>
  <si>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</si>
  <si>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</si>
  <si>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</si>
  <si>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</si>
  <si>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</si>
  <si>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</si>
  <si>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</si>
  <si>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</si>
  <si>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</si>
  <si>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</si>
  <si>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</si>
  <si>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</si>
  <si>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</si>
  <si>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</si>
  <si>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</si>
  <si>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</si>
  <si>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</si>
  <si>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</si>
  <si>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</si>
  <si>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</si>
  <si>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</si>
  <si>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</si>
  <si>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</si>
  <si>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</si>
  <si>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</si>
  <si>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</si>
  <si>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</si>
  <si>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</si>
  <si>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</si>
  <si>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</si>
  <si>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</si>
  <si>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</si>
  <si>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</si>
  <si>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</si>
  <si>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</si>
  <si>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</si>
  <si>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</si>
  <si>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</si>
  <si>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</si>
  <si>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</si>
  <si>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</si>
  <si>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</si>
  <si>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</si>
  <si>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</si>
  <si>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</si>
  <si>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</si>
  <si>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</si>
  <si>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</si>
  <si>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</si>
  <si>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</si>
  <si>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</si>
  <si>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</si>
  <si>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</si>
  <si>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</si>
  <si>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</si>
  <si>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</si>
  <si>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</si>
  <si>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</si>
  <si>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</si>
  <si>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</si>
  <si>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</si>
  <si>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</si>
  <si>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</si>
  <si>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</si>
  <si>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</si>
  <si>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</si>
  <si>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</si>
  <si>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</si>
  <si>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</si>
  <si>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</si>
  <si>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</si>
  <si>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</si>
  <si>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</si>
  <si>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</si>
  <si>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</si>
  <si>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</si>
  <si>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</si>
  <si>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</si>
  <si>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</si>
  <si>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</si>
  <si>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</si>
  <si>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</si>
  <si>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</si>
  <si>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</si>
  <si>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</si>
  <si>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</si>
  <si>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</si>
  <si>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</si>
  <si>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</si>
  <si>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</si>
  <si>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</si>
  <si>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</si>
  <si>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</si>
  <si>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</si>
  <si>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</si>
  <si>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</si>
  <si>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</si>
  <si>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</si>
  <si>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</si>
  <si>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</si>
  <si>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</si>
  <si>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</si>
  <si>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</si>
  <si>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</si>
  <si>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</si>
  <si>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</si>
  <si>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</si>
  <si>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</si>
  <si>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</si>
  <si>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</si>
  <si>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</si>
  <si>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</si>
  <si>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</si>
  <si>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</si>
  <si>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</si>
  <si>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</si>
  <si>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</si>
  <si>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</si>
  <si>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</si>
  <si>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</si>
  <si>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</si>
  <si>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</si>
  <si>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</si>
  <si>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</si>
  <si>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</si>
  <si>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</si>
  <si>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</si>
  <si>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</si>
  <si>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</si>
  <si>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</si>
  <si>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</si>
  <si>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</si>
  <si>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</si>
  <si>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</si>
  <si>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</si>
  <si>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</si>
  <si>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</si>
  <si>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</si>
  <si>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</si>
  <si>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</si>
  <si>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</si>
  <si>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</si>
  <si>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</si>
  <si>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</si>
  <si>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</si>
  <si>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</si>
  <si>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</si>
  <si>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</si>
  <si>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</si>
  <si>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</si>
  <si>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</si>
  <si>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</si>
  <si>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</si>
  <si>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</si>
  <si>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</si>
  <si>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</si>
  <si>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</si>
  <si>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</si>
  <si>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</si>
  <si>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</si>
  <si>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</si>
  <si>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</si>
  <si>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</si>
  <si>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</si>
  <si>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</si>
  <si>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</si>
  <si>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</si>
  <si>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</si>
  <si>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</si>
  <si>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</si>
  <si>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</si>
  <si>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</si>
  <si>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</si>
  <si>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</si>
  <si>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</si>
  <si>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</si>
  <si>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</si>
  <si>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</si>
  <si>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</si>
  <si>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</si>
  <si>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</si>
  <si>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</si>
  <si>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</si>
  <si>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</si>
  <si>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</si>
  <si>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</si>
  <si>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</si>
  <si>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</si>
  <si>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</si>
  <si>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</si>
  <si>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</si>
  <si>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</si>
  <si>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</si>
  <si>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</si>
  <si>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</si>
  <si>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</si>
  <si>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</si>
  <si>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</si>
  <si>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</si>
  <si>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</si>
  <si>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</si>
  <si>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</si>
  <si>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</si>
  <si>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</si>
  <si>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</si>
  <si>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</si>
  <si>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</si>
  <si>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</si>
  <si>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</si>
  <si>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</si>
  <si>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</si>
  <si>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</si>
  <si>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</si>
  <si>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</si>
  <si>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</si>
  <si>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</si>
  <si>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</si>
  <si>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</si>
  <si>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</si>
  <si>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</si>
  <si>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</si>
  <si>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</si>
  <si>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</si>
  <si>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</si>
  <si>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</si>
  <si>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</si>
  <si>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</si>
  <si>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</si>
  <si>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</si>
  <si>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</si>
  <si>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</si>
  <si>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</si>
  <si>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</si>
  <si>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</si>
  <si>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</si>
  <si>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</si>
  <si>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</si>
  <si>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</si>
  <si>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</si>
  <si>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</si>
  <si>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</si>
  <si>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</si>
  <si>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</si>
  <si>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</si>
  <si>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</si>
  <si>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</si>
  <si>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</si>
  <si>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</si>
  <si>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</si>
  <si>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</si>
  <si>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</si>
  <si>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</si>
  <si>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</si>
  <si>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</si>
  <si>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</si>
  <si>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</si>
  <si>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</si>
  <si>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</si>
  <si>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</si>
  <si>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</si>
  <si>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</si>
  <si>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</si>
  <si>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</si>
  <si>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</si>
  <si>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</si>
  <si>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</si>
  <si>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</si>
  <si>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</si>
  <si>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</si>
  <si>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</si>
  <si>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</si>
  <si>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</si>
  <si>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</si>
  <si>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</si>
  <si>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</si>
  <si>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</si>
  <si>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</si>
  <si>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</si>
  <si>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</si>
  <si>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</si>
  <si>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</si>
  <si>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</si>
  <si>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</si>
  <si>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</si>
  <si>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</si>
  <si>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</si>
  <si>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</si>
  <si>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</si>
  <si>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</si>
  <si>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</si>
  <si>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</si>
  <si>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</si>
  <si>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</si>
  <si>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</si>
  <si>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</si>
  <si>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</si>
  <si>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</si>
  <si>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</si>
  <si>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</si>
  <si>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</si>
  <si>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</si>
  <si>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</si>
  <si>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</si>
  <si>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</si>
  <si>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</si>
  <si>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</si>
  <si>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</si>
  <si>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</si>
  <si>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</si>
  <si>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</si>
  <si>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</si>
  <si>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</si>
  <si>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</si>
  <si>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</si>
  <si>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</si>
  <si>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</si>
  <si>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</si>
  <si>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</si>
  <si>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</si>
  <si>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</si>
  <si>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</si>
  <si>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</si>
  <si>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</si>
  <si>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</si>
  <si>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</si>
  <si>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</si>
  <si>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</si>
  <si>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</si>
  <si>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</si>
  <si>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</si>
  <si>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</si>
  <si>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</si>
  <si>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</si>
  <si>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</si>
  <si>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</si>
  <si>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</si>
  <si>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</si>
  <si>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</si>
  <si>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</si>
  <si>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</si>
  <si>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</si>
  <si>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</si>
  <si>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</si>
  <si>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</si>
  <si>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</si>
  <si>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</si>
  <si>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</si>
  <si>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</si>
  <si>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</si>
  <si>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</si>
  <si>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</si>
  <si>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</si>
  <si>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</si>
  <si>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</si>
  <si>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</si>
  <si>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</si>
  <si>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</si>
  <si>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</si>
  <si>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</si>
  <si>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</si>
  <si>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</si>
  <si>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</si>
  <si>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</si>
  <si>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</si>
  <si>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</si>
  <si>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</si>
  <si>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</si>
  <si>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</si>
  <si>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</si>
  <si>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</si>
  <si>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</si>
  <si>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</si>
  <si>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</si>
  <si>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</si>
  <si>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</si>
  <si>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</si>
  <si>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</si>
  <si>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</si>
  <si>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</si>
  <si>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</si>
  <si>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</si>
  <si>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</si>
  <si>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</si>
  <si>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</si>
  <si>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</si>
  <si>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</si>
  <si>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</si>
  <si>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</si>
  <si>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</si>
  <si>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</si>
  <si>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</si>
  <si>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</si>
  <si>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</si>
  <si>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</si>
  <si>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</si>
  <si>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</si>
  <si>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</si>
  <si>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</si>
  <si>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</si>
  <si>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</si>
  <si>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</si>
  <si>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</si>
  <si>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</si>
  <si>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</si>
  <si>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</si>
  <si>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</si>
  <si>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</si>
  <si>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</si>
  <si>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</si>
  <si>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</si>
  <si>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</si>
  <si>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</si>
  <si>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</si>
  <si>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</si>
  <si>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</si>
  <si>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</si>
  <si>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</si>
  <si>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</si>
  <si>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</si>
  <si>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</si>
  <si>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</si>
  <si>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</si>
  <si>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</si>
  <si>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</si>
  <si>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</si>
  <si>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</si>
  <si>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</si>
  <si>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</si>
  <si>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</si>
  <si>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</si>
  <si>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</si>
  <si>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</si>
  <si>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</si>
  <si>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</si>
  <si>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</si>
  <si>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</si>
  <si>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</si>
  <si>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</si>
  <si>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</si>
  <si>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</si>
  <si>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</si>
  <si>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</si>
  <si>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</si>
  <si>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</si>
  <si>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</si>
  <si>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</si>
  <si>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</si>
  <si>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</si>
  <si>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</si>
  <si>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</si>
  <si>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</si>
  <si>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</si>
  <si>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</si>
  <si>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</si>
  <si>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</si>
  <si>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</si>
  <si>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</si>
  <si>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</si>
  <si>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</si>
  <si>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</si>
  <si>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</si>
  <si>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</si>
  <si>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</si>
  <si>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</si>
  <si>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</si>
  <si>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</si>
  <si>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</si>
  <si>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</si>
  <si>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</si>
  <si>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</si>
  <si>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</si>
  <si>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</si>
  <si>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</si>
  <si>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</si>
  <si>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</si>
  <si>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</si>
  <si>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</si>
  <si>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</si>
  <si>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</si>
  <si>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</si>
  <si>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</si>
  <si>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</si>
  <si>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</si>
  <si>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</si>
  <si>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</si>
  <si>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</si>
  <si>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</si>
  <si>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</si>
  <si>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</si>
  <si>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</si>
  <si>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</si>
  <si>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</si>
  <si>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</si>
  <si>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</si>
  <si>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</si>
  <si>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</si>
  <si>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</si>
  <si>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</si>
  <si>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</si>
  <si>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</si>
  <si>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</si>
  <si>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</si>
  <si>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</si>
  <si>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</si>
  <si>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</si>
  <si>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</si>
  <si>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</si>
  <si>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</si>
  <si>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</si>
  <si>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</si>
  <si>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</si>
  <si>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</si>
  <si>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</si>
  <si>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</si>
  <si>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</si>
  <si>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</si>
  <si>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</si>
  <si>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</si>
  <si>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</si>
  <si>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</si>
  <si>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</si>
  <si>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</si>
  <si>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</si>
  <si>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</si>
  <si>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</si>
  <si>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</si>
  <si>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</si>
  <si>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</si>
  <si>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</si>
  <si>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</si>
  <si>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</si>
  <si>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</si>
  <si>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</si>
  <si>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</si>
  <si>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</si>
  <si>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</si>
  <si>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</si>
  <si>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</si>
  <si>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</si>
  <si>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</si>
  <si>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</si>
  <si>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</si>
  <si>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</si>
  <si>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</si>
  <si>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</si>
  <si>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</si>
  <si>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</si>
  <si>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</si>
  <si>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</si>
  <si>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</si>
  <si>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</si>
  <si>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</si>
  <si>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</si>
  <si>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</si>
  <si>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</si>
  <si>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</si>
  <si>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</si>
  <si>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</si>
  <si>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</si>
  <si>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</si>
  <si>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</si>
  <si>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</si>
  <si>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</si>
  <si>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</si>
  <si>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</si>
  <si>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</si>
  <si>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</si>
  <si>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</si>
  <si>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</si>
  <si>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</si>
  <si>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</si>
  <si>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</si>
  <si>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</si>
  <si>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</si>
  <si>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</si>
  <si>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</si>
  <si>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</si>
  <si>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</si>
  <si>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</si>
  <si>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</si>
  <si>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</si>
  <si>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</si>
  <si>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</si>
  <si>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</si>
  <si>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</si>
  <si>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</si>
  <si>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</si>
  <si>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</si>
  <si>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</si>
  <si>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</si>
  <si>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</si>
  <si>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</si>
  <si>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</si>
  <si>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</si>
  <si>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</si>
  <si>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</si>
  <si>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</si>
  <si>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</si>
  <si>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</si>
  <si>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</si>
  <si>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</si>
  <si>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</si>
  <si>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</si>
  <si>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</si>
  <si>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</si>
  <si>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</si>
  <si>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</si>
  <si>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</si>
  <si>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</si>
  <si>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</si>
  <si>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</si>
  <si>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</si>
  <si>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</si>
  <si>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</si>
  <si>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</si>
  <si>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</si>
  <si>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</si>
  <si>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</si>
  <si>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</si>
  <si>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</si>
  <si>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</si>
  <si>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</si>
  <si>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</si>
  <si>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</si>
  <si>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</si>
  <si>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</si>
  <si>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</si>
  <si>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</si>
  <si>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</si>
  <si>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</si>
  <si>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</si>
  <si>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</si>
  <si>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</si>
  <si>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</si>
  <si>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</si>
  <si>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</si>
  <si>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</si>
  <si>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</si>
  <si>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</si>
  <si>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</si>
  <si>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</si>
  <si>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</si>
  <si>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</si>
  <si>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</si>
  <si>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</si>
  <si>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</si>
  <si>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</si>
  <si>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</si>
  <si>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</si>
  <si>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</si>
  <si>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</si>
  <si>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</si>
  <si>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</si>
  <si>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</si>
  <si>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</si>
  <si>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</si>
  <si>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</si>
  <si>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</si>
  <si>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</si>
  <si>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</si>
  <si>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</si>
  <si>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</si>
  <si>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</si>
  <si>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</si>
  <si>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</si>
  <si>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</si>
  <si>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</si>
  <si>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</si>
  <si>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</si>
  <si>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</si>
  <si>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</si>
  <si>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</si>
  <si>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</si>
  <si>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</si>
  <si>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</si>
  <si>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</si>
  <si>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</si>
  <si>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</si>
  <si>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</si>
  <si>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</si>
  <si>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</si>
  <si>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</si>
  <si>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</si>
  <si>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</si>
  <si>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</si>
  <si>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</si>
  <si>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</si>
  <si>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</si>
  <si>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</si>
  <si>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</si>
  <si>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</si>
  <si>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</si>
  <si>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</si>
  <si>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</si>
  <si>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</si>
  <si>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</si>
  <si>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</si>
  <si>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</si>
  <si>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</si>
  <si>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</si>
  <si>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</si>
  <si>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</si>
  <si>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</si>
  <si>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</si>
  <si>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</si>
  <si>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</si>
  <si>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</si>
  <si>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</si>
  <si>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</si>
  <si>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</si>
  <si>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</si>
  <si>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</si>
  <si>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</si>
  <si>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</si>
  <si>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</si>
  <si>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</si>
  <si>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</si>
  <si>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</si>
  <si>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</si>
  <si>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</si>
  <si>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</si>
  <si>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</si>
  <si>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</si>
  <si>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</si>
  <si>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</si>
  <si>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</si>
  <si>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</si>
  <si>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</si>
  <si>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</si>
  <si>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</si>
  <si>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</si>
  <si>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</si>
  <si>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</si>
  <si>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</si>
  <si>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</si>
  <si>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</si>
  <si>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</si>
  <si>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</si>
  <si>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</si>
  <si>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</si>
  <si>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</si>
  <si>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</si>
  <si>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</si>
  <si>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</si>
  <si>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</si>
  <si>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</si>
  <si>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</si>
  <si>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</si>
  <si>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</si>
  <si>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</si>
  <si>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</si>
  <si>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</si>
  <si>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</si>
  <si>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</si>
  <si>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</si>
  <si>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</si>
  <si>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</si>
  <si>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</si>
  <si>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</si>
  <si>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</si>
  <si>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</si>
  <si>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</si>
  <si>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</si>
  <si>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</si>
  <si>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</si>
  <si>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</si>
  <si>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</si>
  <si>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</si>
  <si>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</si>
  <si>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</si>
  <si>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</si>
  <si>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</si>
  <si>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</si>
  <si>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</si>
  <si>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</si>
  <si>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</si>
  <si>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</si>
  <si>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</si>
  <si>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</si>
  <si>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</si>
  <si>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</si>
  <si>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</si>
  <si>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</si>
  <si>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</si>
  <si>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</si>
  <si>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</si>
  <si>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</si>
  <si>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</si>
  <si>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</si>
  <si>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</si>
  <si>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</si>
  <si>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</si>
  <si>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</si>
  <si>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</si>
  <si>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</si>
  <si>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</si>
  <si>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</si>
  <si>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</si>
  <si>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</si>
  <si>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</si>
  <si>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</si>
  <si>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</si>
  <si>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</si>
  <si>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</si>
  <si>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</si>
  <si>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</si>
  <si>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</si>
  <si>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</si>
  <si>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</si>
  <si>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</si>
  <si>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</si>
  <si>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</si>
  <si>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</si>
  <si>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</si>
  <si>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</si>
  <si>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</si>
  <si>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</si>
  <si>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</si>
  <si>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</si>
  <si>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</si>
  <si>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</si>
  <si>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</si>
  <si>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</si>
  <si>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</si>
  <si>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</si>
  <si>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</si>
  <si>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</si>
  <si>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</si>
  <si>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</si>
  <si>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</si>
  <si>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</si>
  <si>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</si>
  <si>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</si>
  <si>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</si>
  <si>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</si>
  <si>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</si>
  <si>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</si>
  <si>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</si>
  <si>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</si>
  <si>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</si>
  <si>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</si>
  <si>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</si>
  <si>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</si>
  <si>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</si>
  <si>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</si>
  <si>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</si>
  <si>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</si>
  <si>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</si>
  <si>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</si>
  <si>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</si>
  <si>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</si>
  <si>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</si>
  <si>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</si>
  <si>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</si>
  <si>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</si>
  <si>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</si>
  <si>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</si>
  <si>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</si>
  <si>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</si>
  <si>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</si>
  <si>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</si>
  <si>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</si>
  <si>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</si>
  <si>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</si>
  <si>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</si>
  <si>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</si>
  <si>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</si>
  <si>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</si>
  <si>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</si>
  <si>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</si>
  <si>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</si>
  <si>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</si>
  <si>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</si>
  <si>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</si>
  <si>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</si>
  <si>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</si>
  <si>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</si>
  <si>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</si>
  <si>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</si>
  <si>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</si>
  <si>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</si>
  <si>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</si>
  <si>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</si>
  <si>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</si>
  <si>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</si>
  <si>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</si>
  <si>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</si>
  <si>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</si>
  <si>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</si>
  <si>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</si>
  <si>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</si>
  <si>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</si>
  <si>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</si>
  <si>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</si>
  <si>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</si>
  <si>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</si>
  <si>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</si>
  <si>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</si>
  <si>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</si>
  <si>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</si>
  <si>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</si>
  <si>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</si>
  <si>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</si>
  <si>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</si>
  <si>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</si>
  <si>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</si>
  <si>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</si>
  <si>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</si>
  <si>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</si>
  <si>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</si>
  <si>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</si>
  <si>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</si>
  <si>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</si>
  <si>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</si>
  <si>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</si>
  <si>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</si>
  <si>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</si>
  <si>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</si>
  <si>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</si>
  <si>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</si>
  <si>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</si>
  <si>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</si>
  <si>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</si>
  <si>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</si>
  <si>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</si>
  <si>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</si>
  <si>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</si>
  <si>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</si>
  <si>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</si>
  <si>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</si>
  <si>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</si>
  <si>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</si>
  <si>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</si>
  <si>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</si>
  <si>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</si>
  <si>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</si>
  <si>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</si>
  <si>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</si>
  <si>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</si>
  <si>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</si>
  <si>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</si>
  <si>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</si>
  <si>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</si>
  <si>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</si>
  <si>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</si>
  <si>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</si>
  <si>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</si>
  <si>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</si>
  <si>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</si>
  <si>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</si>
  <si>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</si>
  <si>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</si>
  <si>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</si>
  <si>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</si>
  <si>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</si>
  <si>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</si>
  <si>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</si>
  <si>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</si>
  <si>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</si>
  <si>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</si>
  <si>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</si>
  <si>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</si>
  <si>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</si>
  <si>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</si>
  <si>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</si>
  <si>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</si>
  <si>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</si>
  <si>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</si>
  <si>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</si>
  <si>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</si>
  <si>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</si>
  <si>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</si>
  <si>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</si>
  <si>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</si>
  <si>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</si>
  <si>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</si>
  <si>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</si>
  <si>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</si>
  <si>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</si>
  <si>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</si>
  <si>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</si>
  <si>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</si>
  <si>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</si>
  <si>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</si>
  <si>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</si>
  <si>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</si>
  <si>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</si>
  <si>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</si>
  <si>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</si>
  <si>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</si>
  <si>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</si>
  <si>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</si>
  <si>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</si>
  <si>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</si>
  <si>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</si>
  <si>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</si>
  <si>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</si>
  <si>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</si>
  <si>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</si>
  <si>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</si>
  <si>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</si>
  <si>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</si>
  <si>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</si>
  <si>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</si>
  <si>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</si>
  <si>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</si>
  <si>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</si>
  <si>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</si>
  <si>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</si>
  <si>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</si>
  <si>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</si>
  <si>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</si>
  <si>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</si>
  <si>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</si>
  <si>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</si>
  <si>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</si>
  <si>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</si>
  <si>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</si>
  <si>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</si>
  <si>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</si>
  <si>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</si>
  <si>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</si>
  <si>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</si>
  <si>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</si>
  <si>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</si>
  <si>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</si>
  <si>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</si>
  <si>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</si>
  <si>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</si>
  <si>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</si>
  <si>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</si>
  <si>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</si>
  <si>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</si>
  <si>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</si>
  <si>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</si>
  <si>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</si>
  <si>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</si>
  <si>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</si>
  <si>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</si>
  <si>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</si>
  <si>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</si>
  <si>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</si>
  <si>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</si>
  <si>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</si>
  <si>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</si>
  <si>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</si>
  <si>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</si>
  <si>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</si>
  <si>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</si>
  <si>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</si>
  <si>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</si>
  <si>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</si>
  <si>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</si>
  <si>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</si>
  <si>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</si>
  <si>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</si>
  <si>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</si>
  <si>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</si>
  <si>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</si>
  <si>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</si>
  <si>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</si>
  <si>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</si>
  <si>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</si>
  <si>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</si>
  <si>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</si>
  <si>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</si>
  <si>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</si>
  <si>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</si>
  <si>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</si>
  <si>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</si>
  <si>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</si>
  <si>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</si>
  <si>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</si>
  <si>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</si>
  <si>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</si>
  <si>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</si>
  <si>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</si>
  <si>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</si>
  <si>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</si>
  <si>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</si>
  <si>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</si>
  <si>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</si>
  <si>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</si>
  <si>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</si>
  <si>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</si>
  <si>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</si>
  <si>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</si>
  <si>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</si>
  <si>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</si>
  <si>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</si>
  <si>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</si>
  <si>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</si>
  <si>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</si>
  <si>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</si>
  <si>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</si>
  <si>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</si>
  <si>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</si>
  <si>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</si>
  <si>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</si>
  <si>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</si>
  <si>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</si>
  <si>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</si>
  <si>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</si>
  <si>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</si>
  <si>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</si>
  <si>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</si>
  <si>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</si>
  <si>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</si>
  <si>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</si>
  <si>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</si>
  <si>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</si>
  <si>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</si>
  <si>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</si>
  <si>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</si>
  <si>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</si>
  <si>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</si>
  <si>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</si>
  <si>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</si>
  <si>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</si>
  <si>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</si>
  <si>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</si>
  <si>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</si>
  <si>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</si>
  <si>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</si>
  <si>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</si>
  <si>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</si>
  <si>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</si>
  <si>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</si>
  <si>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</si>
  <si>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</si>
  <si>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</si>
  <si>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</si>
  <si>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</si>
  <si>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</si>
  <si>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</si>
  <si>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</si>
  <si>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</si>
  <si>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</si>
  <si>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</si>
  <si>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</si>
  <si>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</si>
  <si>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</si>
  <si>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</si>
  <si>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</si>
  <si>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</si>
  <si>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</si>
  <si>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</si>
  <si>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</si>
  <si>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</si>
  <si>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</si>
  <si>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</si>
  <si>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</si>
  <si>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</si>
  <si>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</si>
  <si>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</si>
  <si>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</si>
  <si>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</si>
  <si>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</si>
  <si>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</si>
  <si>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</si>
  <si>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</si>
  <si>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</si>
  <si>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</si>
  <si>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</si>
  <si>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</si>
  <si>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</si>
  <si>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</si>
  <si>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</si>
  <si>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</si>
  <si>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</si>
  <si>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</si>
  <si>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</si>
  <si>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</si>
  <si>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</si>
  <si>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</si>
  <si>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</si>
  <si>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</si>
  <si>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</si>
  <si>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</si>
  <si>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</si>
  <si>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</si>
  <si>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</si>
  <si>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</si>
  <si>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</si>
  <si>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</si>
  <si>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</si>
  <si>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</si>
  <si>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</si>
  <si>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</si>
  <si>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</si>
  <si>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</si>
  <si>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</si>
  <si>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</si>
  <si>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</si>
  <si>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</si>
  <si>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</si>
  <si>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</si>
  <si>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</si>
  <si>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</si>
  <si>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</si>
  <si>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</si>
  <si>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</si>
  <si>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</si>
  <si>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</si>
  <si>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</si>
  <si>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</si>
  <si>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</si>
  <si>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</si>
  <si>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</si>
  <si>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</si>
  <si>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</si>
  <si>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</si>
  <si>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</si>
  <si>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</si>
  <si>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</si>
  <si>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</si>
  <si>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</si>
  <si>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</si>
  <si>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</si>
  <si>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</si>
  <si>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</si>
  <si>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</si>
  <si>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</si>
  <si>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</si>
  <si>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</si>
  <si>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</si>
  <si>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</si>
  <si>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</si>
  <si>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</si>
  <si>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</si>
  <si>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</si>
  <si>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</si>
  <si>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</si>
  <si>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</si>
  <si>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</si>
  <si>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</si>
  <si>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</si>
  <si>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</si>
  <si>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</si>
  <si>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</si>
  <si>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</si>
  <si>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</si>
  <si>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</si>
  <si>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</si>
  <si>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</si>
  <si>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</si>
  <si>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</si>
  <si>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</si>
  <si>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</si>
  <si>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</si>
  <si>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</si>
  <si>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</si>
  <si>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</si>
  <si>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</si>
  <si>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</si>
  <si>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</si>
  <si>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</si>
  <si>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</si>
  <si>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</si>
  <si>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</si>
  <si>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</si>
  <si>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</si>
  <si>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</si>
  <si>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</si>
  <si>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</si>
  <si>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</si>
  <si>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</si>
  <si>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</si>
  <si>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</si>
  <si>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</si>
  <si>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</si>
  <si>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</si>
  <si>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</si>
  <si>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</si>
  <si>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</si>
  <si>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</si>
  <si>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</si>
  <si>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</si>
  <si>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</si>
  <si>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</si>
  <si>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</si>
  <si>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</si>
  <si>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</si>
  <si>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</si>
  <si>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</si>
  <si>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</si>
  <si>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</si>
  <si>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</si>
  <si>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</si>
  <si>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</si>
  <si>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</si>
  <si>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</si>
  <si>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</si>
  <si>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</si>
  <si>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</si>
  <si>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</si>
  <si>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</si>
  <si>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</si>
  <si>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</si>
  <si>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</si>
  <si>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</si>
  <si>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</si>
  <si>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</si>
  <si>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</si>
  <si>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</si>
  <si>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</si>
  <si>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</si>
  <si>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</si>
  <si>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</si>
  <si>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</si>
  <si>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</si>
  <si>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</si>
  <si>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</si>
  <si>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</si>
  <si>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</si>
  <si>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</si>
  <si>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</si>
  <si>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</si>
  <si>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</si>
  <si>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</si>
  <si>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</si>
  <si>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</si>
  <si>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</si>
  <si>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</si>
  <si>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</si>
  <si>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</si>
  <si>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</si>
  <si>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</si>
  <si>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</si>
  <si>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</si>
  <si>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</si>
  <si>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</si>
  <si>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</si>
  <si>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</si>
  <si>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</si>
  <si>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</si>
  <si>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</si>
  <si>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</si>
  <si>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</si>
  <si>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</si>
  <si>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</si>
  <si>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</si>
  <si>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</si>
  <si>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</si>
  <si>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</si>
  <si>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</si>
  <si>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</si>
  <si>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</si>
  <si>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</si>
  <si>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</si>
  <si>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</si>
  <si>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</si>
  <si>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</si>
  <si>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</si>
  <si>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</si>
  <si>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</si>
  <si>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</si>
  <si>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</si>
  <si>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</si>
  <si>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</si>
  <si>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</si>
  <si>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</si>
  <si>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</si>
  <si>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</si>
  <si>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</si>
  <si>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</si>
  <si>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</si>
  <si>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</si>
  <si>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</si>
  <si>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</si>
  <si>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</si>
  <si>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</si>
  <si>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</si>
  <si>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</si>
  <si>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</si>
  <si>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</si>
  <si>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</si>
  <si>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</si>
  <si>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</si>
  <si>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</si>
  <si>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</si>
  <si>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</si>
  <si>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</si>
  <si>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</si>
  <si>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</si>
  <si>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</si>
  <si>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</si>
  <si>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</si>
  <si>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</si>
  <si>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</si>
  <si>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</si>
  <si>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</si>
  <si>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</si>
  <si>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</si>
  <si>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</si>
  <si>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</si>
  <si>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</si>
  <si>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</si>
  <si>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</si>
  <si>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</si>
  <si>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</si>
  <si>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</si>
  <si>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</si>
  <si>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</si>
  <si>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</si>
  <si>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</si>
  <si>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</si>
  <si>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</si>
  <si>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</si>
  <si>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</si>
  <si>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</si>
  <si>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</si>
  <si>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</si>
  <si>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</si>
  <si>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</si>
  <si>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</si>
  <si>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</si>
  <si>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</si>
  <si>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</si>
  <si>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</si>
  <si>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</si>
  <si>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</si>
  <si>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</si>
  <si>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</si>
  <si>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</si>
  <si>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</si>
  <si>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</si>
  <si>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</si>
  <si>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</si>
  <si>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</si>
  <si>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</si>
  <si>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</si>
  <si>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</si>
  <si>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</si>
  <si>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</si>
  <si>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</si>
  <si>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</si>
  <si>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</si>
  <si>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</si>
  <si>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</si>
  <si>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</si>
  <si>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</si>
  <si>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</si>
  <si>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</si>
  <si>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</si>
  <si>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</si>
  <si>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</si>
  <si>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</si>
  <si>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</si>
  <si>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</si>
  <si>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</si>
  <si>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</si>
  <si>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</si>
  <si>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</si>
  <si>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</si>
  <si>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</si>
  <si>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</si>
  <si>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</si>
  <si>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</si>
  <si>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</si>
  <si>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</si>
  <si>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</si>
  <si>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</si>
  <si>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</si>
  <si>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</si>
  <si>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</si>
  <si>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</si>
  <si>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</si>
  <si>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</si>
  <si>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</si>
  <si>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</si>
  <si>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</si>
  <si>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</si>
  <si>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</si>
  <si>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</si>
  <si>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</si>
  <si>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</si>
  <si>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</si>
  <si>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</si>
  <si>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</si>
  <si>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</si>
  <si>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</si>
  <si>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</si>
  <si>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</si>
  <si>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</si>
  <si>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</si>
  <si>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</si>
  <si>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</si>
  <si>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</si>
  <si>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</si>
  <si>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</si>
  <si>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</si>
  <si>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</si>
  <si>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</si>
  <si>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</si>
  <si>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</si>
  <si>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</si>
  <si>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</si>
  <si>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</si>
  <si>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</si>
  <si>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</si>
  <si>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</si>
  <si>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</si>
  <si>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</si>
  <si>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</si>
  <si>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</si>
  <si>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</si>
  <si>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</si>
  <si>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</si>
  <si>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</si>
  <si>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</si>
  <si>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</si>
  <si>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</si>
  <si>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</si>
  <si>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</si>
  <si>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</si>
  <si>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</si>
  <si>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</si>
  <si>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</si>
  <si>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</si>
  <si>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</si>
  <si>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</si>
  <si>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</si>
  <si>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</si>
  <si>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</si>
  <si>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</si>
  <si>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</si>
  <si>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</si>
  <si>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</si>
  <si>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</si>
  <si>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</si>
  <si>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</si>
  <si>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</si>
  <si>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</si>
  <si>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</si>
  <si>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</si>
  <si>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</si>
  <si>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</si>
  <si>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</si>
  <si>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</si>
  <si>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</si>
  <si>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</si>
  <si>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</si>
  <si>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</si>
  <si>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</si>
  <si>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</si>
  <si>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</si>
  <si>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</si>
  <si>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</si>
  <si>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</si>
  <si>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</si>
  <si>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</si>
  <si>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</si>
  <si>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</si>
  <si>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</si>
  <si>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</si>
  <si>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</si>
  <si>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</si>
  <si>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</si>
  <si>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</si>
  <si>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</si>
  <si>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</si>
  <si>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</si>
  <si>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</si>
  <si>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</si>
  <si>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</si>
  <si>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</si>
  <si>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</si>
  <si>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</si>
  <si>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</si>
  <si>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</si>
  <si>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</si>
  <si>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</si>
  <si>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</si>
  <si>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</si>
  <si>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</si>
  <si>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</si>
  <si>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</si>
  <si>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</si>
  <si>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</si>
  <si>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</si>
  <si>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</si>
  <si>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</si>
  <si>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</si>
  <si>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</si>
  <si>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</si>
  <si>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</si>
  <si>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</si>
  <si>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</si>
  <si>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</si>
  <si>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</si>
  <si>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</si>
  <si>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</si>
  <si>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</si>
  <si>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</si>
  <si>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</si>
  <si>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</si>
  <si>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</si>
  <si>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</si>
  <si>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</si>
  <si>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</si>
  <si>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</si>
  <si>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</si>
  <si>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</si>
  <si>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</si>
  <si>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</si>
  <si>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</si>
  <si>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</si>
  <si>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</si>
  <si>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</si>
  <si>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</si>
  <si>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</si>
  <si>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</si>
  <si>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</si>
  <si>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</si>
  <si>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</si>
  <si>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</si>
  <si>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</si>
  <si>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</si>
  <si>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</si>
  <si>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</si>
  <si>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</si>
  <si>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</si>
  <si>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</si>
  <si>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</si>
  <si>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</si>
  <si>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</si>
  <si>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</si>
  <si>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</si>
  <si>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</si>
  <si>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</si>
  <si>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</si>
  <si>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</si>
  <si>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</si>
  <si>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</si>
  <si>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</si>
  <si>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</si>
  <si>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</si>
  <si>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</si>
  <si>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</si>
  <si>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</si>
  <si>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</si>
  <si>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</si>
  <si>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</si>
  <si>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</si>
  <si>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</si>
  <si>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</si>
  <si>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</si>
  <si>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</si>
  <si>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</si>
  <si>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</si>
  <si>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</si>
  <si>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</si>
  <si>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</si>
  <si>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</si>
  <si>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</si>
  <si>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</si>
  <si>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</si>
  <si>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</si>
  <si>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</si>
  <si>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</si>
  <si>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</si>
  <si>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</si>
  <si>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</si>
  <si>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</si>
  <si>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</si>
  <si>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</si>
  <si>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</si>
  <si>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</si>
  <si>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</si>
  <si>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</si>
  <si>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</si>
  <si>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</si>
  <si>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</si>
  <si>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</si>
  <si>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</si>
  <si>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</si>
  <si>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</si>
  <si>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</si>
  <si>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</si>
  <si>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</si>
  <si>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</si>
  <si>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</si>
  <si>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</si>
  <si>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</si>
  <si>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</si>
  <si>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</si>
  <si>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</si>
  <si>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</si>
  <si>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</si>
  <si>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</si>
  <si>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</si>
  <si>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</si>
  <si>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</si>
  <si>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</si>
  <si>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</si>
  <si>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</si>
  <si>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</si>
  <si>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</si>
  <si>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</si>
  <si>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</si>
  <si>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</si>
  <si>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</si>
  <si>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</si>
  <si>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</si>
  <si>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</si>
  <si>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</si>
  <si>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</si>
  <si>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</si>
  <si>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</si>
  <si>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</si>
  <si>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</si>
  <si>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</si>
  <si>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</si>
  <si>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</si>
  <si>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</si>
  <si>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</si>
  <si>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</si>
  <si>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</si>
  <si>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</si>
  <si>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</si>
  <si>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</si>
  <si>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</si>
  <si>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</si>
  <si>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</si>
  <si>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</si>
  <si>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</si>
  <si>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</si>
  <si>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</si>
  <si>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</si>
  <si>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</si>
  <si>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</si>
  <si>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</si>
  <si>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</si>
  <si>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</si>
  <si>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</si>
  <si>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</si>
  <si>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</si>
  <si>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</si>
  <si>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</si>
  <si>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</si>
  <si>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</si>
  <si>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</si>
  <si>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</si>
  <si>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</si>
  <si>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</si>
  <si>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</si>
  <si>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</si>
  <si>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</si>
  <si>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</si>
  <si>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</si>
  <si>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</si>
  <si>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</si>
  <si>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</si>
  <si>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</si>
  <si>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</si>
  <si>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</si>
  <si>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</si>
  <si>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</si>
  <si>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</si>
  <si>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</si>
  <si>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</si>
  <si>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</si>
  <si>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</si>
  <si>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</si>
  <si>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</si>
  <si>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</si>
  <si>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</si>
  <si>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</si>
  <si>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</si>
  <si>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</si>
  <si>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</si>
  <si>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</si>
  <si>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</si>
  <si>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</si>
  <si>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</si>
  <si>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</si>
  <si>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</si>
  <si>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</si>
  <si>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</si>
  <si>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</si>
  <si>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</si>
  <si>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</si>
  <si>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</si>
  <si>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</si>
  <si>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</si>
  <si>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</si>
  <si>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</si>
  <si>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</si>
  <si>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</si>
  <si>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</si>
  <si>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</si>
  <si>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</si>
  <si>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</si>
  <si>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</si>
  <si>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</si>
  <si>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</si>
  <si>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</si>
  <si>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</si>
  <si>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</si>
  <si>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</si>
  <si>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</si>
  <si>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</si>
  <si>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</si>
  <si>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</si>
  <si>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</si>
  <si>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</si>
  <si>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</si>
  <si>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</si>
  <si>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</si>
  <si>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</si>
  <si>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</si>
  <si>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</si>
  <si>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</si>
  <si>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</si>
  <si>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</si>
  <si>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</si>
  <si>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</si>
  <si>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</si>
  <si>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</si>
  <si>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</si>
  <si>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</si>
  <si>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</si>
  <si>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</si>
  <si>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</si>
  <si>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</si>
  <si>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</si>
  <si>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</si>
  <si>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</si>
  <si>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</si>
  <si>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</si>
  <si>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</si>
  <si>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</si>
  <si>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</si>
  <si>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</si>
  <si>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</si>
  <si>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</si>
  <si>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</si>
  <si>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</si>
  <si>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</si>
  <si>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</si>
  <si>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</si>
  <si>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</si>
  <si>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</si>
  <si>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</si>
  <si>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</si>
  <si>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</si>
  <si>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</si>
  <si>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</si>
  <si>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</si>
  <si>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</si>
  <si>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</si>
  <si>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</si>
  <si>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</si>
  <si>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</si>
  <si>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</si>
  <si>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</si>
  <si>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</si>
  <si>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</si>
  <si>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</si>
  <si>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</si>
  <si>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</si>
  <si>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</si>
  <si>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</si>
  <si>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</si>
  <si>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</si>
  <si>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</si>
  <si>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</si>
  <si>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</si>
  <si>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</si>
  <si>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</si>
  <si>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</si>
  <si>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</si>
  <si>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</si>
  <si>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</si>
  <si>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</si>
  <si>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</si>
  <si>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</si>
  <si>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</si>
  <si>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</si>
  <si>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</si>
  <si>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</si>
  <si>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</si>
  <si>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</si>
  <si>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</si>
  <si>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</si>
  <si>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</si>
  <si>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</si>
  <si>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</si>
  <si>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</si>
  <si>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</si>
  <si>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</si>
  <si>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</si>
  <si>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</si>
  <si>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</si>
  <si>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</si>
  <si>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</si>
  <si>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</si>
  <si>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</si>
  <si>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</si>
  <si>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</si>
  <si>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</si>
  <si>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</si>
  <si>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</si>
  <si>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</si>
  <si>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</si>
  <si>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</si>
  <si>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</si>
  <si>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</si>
  <si>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</si>
  <si>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</si>
  <si>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</si>
  <si>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</si>
  <si>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</si>
  <si>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</si>
  <si>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</si>
  <si>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</si>
  <si>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</si>
  <si>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</si>
  <si>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</si>
  <si>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</si>
  <si>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</si>
  <si>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</si>
  <si>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</si>
  <si>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</si>
  <si>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</si>
  <si>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</si>
  <si>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</si>
  <si>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</si>
  <si>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</si>
  <si>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</si>
  <si>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</si>
  <si>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</si>
  <si>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</si>
  <si>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</si>
  <si>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</si>
  <si>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</si>
  <si>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</si>
  <si>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</si>
  <si>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</si>
  <si>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</si>
  <si>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</si>
  <si>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</si>
  <si>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</si>
  <si>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</si>
  <si>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</si>
  <si>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</si>
  <si>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</si>
  <si>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</si>
  <si>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</si>
  <si>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</si>
  <si>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</si>
  <si>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</si>
  <si>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</si>
  <si>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</si>
  <si>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</si>
  <si>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</si>
  <si>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</si>
  <si>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</si>
  <si>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</si>
  <si>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</si>
  <si>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</si>
  <si>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</si>
  <si>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</si>
  <si>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</si>
  <si>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</si>
  <si>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</si>
  <si>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</si>
  <si>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</si>
  <si>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</si>
  <si>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</si>
  <si>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</si>
  <si>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</si>
  <si>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</si>
  <si>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</si>
  <si>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</si>
  <si>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</si>
  <si>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</si>
  <si>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</si>
  <si>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</si>
  <si>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</si>
  <si>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</si>
  <si>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</si>
  <si>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</si>
  <si>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</si>
  <si>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</si>
  <si>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</si>
  <si>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</si>
  <si>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</si>
  <si>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</si>
  <si>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</si>
  <si>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</si>
  <si>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</si>
  <si>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</si>
  <si>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</si>
  <si>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</si>
  <si>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</si>
  <si>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</si>
  <si>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</si>
  <si>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</si>
  <si>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</si>
  <si>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</si>
  <si>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</si>
  <si>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</si>
  <si>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</si>
  <si>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</si>
  <si>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</si>
  <si>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</si>
  <si>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</si>
  <si>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</si>
  <si>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</si>
  <si>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</si>
  <si>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</si>
  <si>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</si>
  <si>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</si>
  <si>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</si>
  <si>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</si>
  <si>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</si>
  <si>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</si>
  <si>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</si>
  <si>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</si>
  <si>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</si>
  <si>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</si>
  <si>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</si>
  <si>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</si>
  <si>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</si>
  <si>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</si>
  <si>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</si>
  <si>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</si>
  <si>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</si>
  <si>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</si>
  <si>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</si>
  <si>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</si>
  <si>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</si>
  <si>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</si>
  <si>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</si>
  <si>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</si>
  <si>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</si>
  <si>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</si>
  <si>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</si>
  <si>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</si>
  <si>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</si>
  <si>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</si>
  <si>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</si>
  <si>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</si>
  <si>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</si>
  <si>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</si>
  <si>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</si>
  <si>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</si>
  <si>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</si>
  <si>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</si>
  <si>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</si>
  <si>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</si>
  <si>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</si>
  <si>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</si>
  <si>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</si>
  <si>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</si>
  <si>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</si>
  <si>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</si>
  <si>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</si>
  <si>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</si>
  <si>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</si>
  <si>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</si>
  <si>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</si>
  <si>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</si>
  <si>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</si>
  <si>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</si>
  <si>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</si>
  <si>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</si>
  <si>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</si>
  <si>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</si>
  <si>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</si>
  <si>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</si>
  <si>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</si>
  <si>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</si>
  <si>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</si>
  <si>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</si>
  <si>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</si>
  <si>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</si>
  <si>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</si>
  <si>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</si>
  <si>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</si>
  <si>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</si>
  <si>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</si>
  <si>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</si>
  <si>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</si>
  <si>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</si>
  <si>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</si>
  <si>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</si>
  <si>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</si>
  <si>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</si>
  <si>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</si>
  <si>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</si>
  <si>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</si>
  <si>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</si>
  <si>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</si>
  <si>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</si>
  <si>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</si>
  <si>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</si>
  <si>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</si>
  <si>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</si>
  <si>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</si>
  <si>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</si>
  <si>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</si>
  <si>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</si>
  <si>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</si>
  <si>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</si>
  <si>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</si>
  <si>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</si>
  <si>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</si>
  <si>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</si>
  <si>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</si>
  <si>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</si>
  <si>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</si>
  <si>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</si>
  <si>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</si>
  <si>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</si>
  <si>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</si>
  <si>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</si>
  <si>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</si>
  <si>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</si>
  <si>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</si>
  <si>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</si>
  <si>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</si>
  <si>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</si>
  <si>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</si>
  <si>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</si>
  <si>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</si>
  <si>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</si>
  <si>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</si>
  <si>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</si>
  <si>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</si>
  <si>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</si>
  <si>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</si>
  <si>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</si>
  <si>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</si>
  <si>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</si>
  <si>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</si>
  <si>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</si>
  <si>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</si>
  <si>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</si>
  <si>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</si>
  <si>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</si>
  <si>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</si>
  <si>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</si>
  <si>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</si>
  <si>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</si>
  <si>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</si>
  <si>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</si>
  <si>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</si>
  <si>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</si>
  <si>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</si>
  <si>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</si>
  <si>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</si>
  <si>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</si>
  <si>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</si>
  <si>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</si>
  <si>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</si>
  <si>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</si>
  <si>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</si>
  <si>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</si>
  <si>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</si>
  <si>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</si>
  <si>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</si>
  <si>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</si>
  <si>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</si>
  <si>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</si>
  <si>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</si>
  <si>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</si>
  <si>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</si>
  <si>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</si>
  <si>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</si>
  <si>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</si>
  <si>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</si>
  <si>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</si>
  <si>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</si>
  <si>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</si>
  <si>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</si>
  <si>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</si>
  <si>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</si>
  <si>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</si>
  <si>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</si>
  <si>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</si>
  <si>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</si>
  <si>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</si>
  <si>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</si>
  <si>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</si>
  <si>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</si>
  <si>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</si>
  <si>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</si>
  <si>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</si>
  <si>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</si>
  <si>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</si>
  <si>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</si>
  <si>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</si>
  <si>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</si>
  <si>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</si>
  <si>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</si>
  <si>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</si>
  <si>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</si>
  <si>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</si>
  <si>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</si>
  <si>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</si>
  <si>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</si>
  <si>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</si>
  <si>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</si>
  <si>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</si>
  <si>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</si>
  <si>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</si>
  <si>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</si>
  <si>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</si>
  <si>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</si>
  <si>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</si>
  <si>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</si>
  <si>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</si>
  <si>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</si>
  <si>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</si>
  <si>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</si>
  <si>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</si>
  <si>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</si>
  <si>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</si>
  <si>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</si>
  <si>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</si>
  <si>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</si>
  <si>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</si>
  <si>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</si>
  <si>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</si>
  <si>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</si>
  <si>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</si>
  <si>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</si>
  <si>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</si>
  <si>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</si>
  <si>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</si>
  <si>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</si>
  <si>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</si>
  <si>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</si>
  <si>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</si>
  <si>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</si>
  <si>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</si>
  <si>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</si>
  <si>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</si>
  <si>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</si>
  <si>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</si>
  <si>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</si>
  <si>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</si>
  <si>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</si>
  <si>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</si>
  <si>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</si>
  <si>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</si>
  <si>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</si>
  <si>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</si>
  <si>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</si>
  <si>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</si>
  <si>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</si>
  <si>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</si>
  <si>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</si>
  <si>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</si>
  <si>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</si>
  <si>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</si>
  <si>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</si>
  <si>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</si>
  <si>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</si>
  <si>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</si>
  <si>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</si>
  <si>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</si>
  <si>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</si>
  <si>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</si>
  <si>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</si>
  <si>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</si>
  <si>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</si>
  <si>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</si>
  <si>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</si>
  <si>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</si>
  <si>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</si>
  <si>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</si>
  <si>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</si>
  <si>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</si>
  <si>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</si>
  <si>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</si>
  <si>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</si>
  <si>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</si>
  <si>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</si>
  <si>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</si>
  <si>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</si>
  <si>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</si>
  <si>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</si>
  <si>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</si>
  <si>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</si>
  <si>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</si>
  <si>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</si>
  <si>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</si>
  <si>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</si>
  <si>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</si>
  <si>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</si>
  <si>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</si>
  <si>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</si>
  <si>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</si>
  <si>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</si>
  <si>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</si>
  <si>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</si>
  <si>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</si>
  <si>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</si>
  <si>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</si>
  <si>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</si>
  <si>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</si>
  <si>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</si>
  <si>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</si>
  <si>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</si>
  <si>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</si>
  <si>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</si>
  <si>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</si>
  <si>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</si>
  <si>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</si>
  <si>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</si>
  <si>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</si>
  <si>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</si>
  <si>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</si>
  <si>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</si>
  <si>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</si>
  <si>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</si>
  <si>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</si>
  <si>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</si>
  <si>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</si>
  <si>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</si>
  <si>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</si>
  <si>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</si>
  <si>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</si>
  <si>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</si>
  <si>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</si>
  <si>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</si>
  <si>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</si>
  <si>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</si>
  <si>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</si>
  <si>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</si>
  <si>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</si>
  <si>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</si>
  <si>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</si>
  <si>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</si>
  <si>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</si>
  <si>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</si>
  <si>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</si>
  <si>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</si>
  <si>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</si>
  <si>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</si>
  <si>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</si>
  <si>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</si>
  <si>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</si>
  <si>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</si>
  <si>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</si>
  <si>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</si>
  <si>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</si>
  <si>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</si>
  <si>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</si>
  <si>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</si>
  <si>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</si>
  <si>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</si>
  <si>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</si>
  <si>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</si>
  <si>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</si>
  <si>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</si>
  <si>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</si>
  <si>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</si>
  <si>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</si>
  <si>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</si>
  <si>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</si>
  <si>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</si>
  <si>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</si>
  <si>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</si>
  <si>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</si>
  <si>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</si>
  <si>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</si>
  <si>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</si>
  <si>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</si>
  <si>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</si>
  <si>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</si>
  <si>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</si>
  <si>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</si>
  <si>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</si>
  <si>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</si>
  <si>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</si>
  <si>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</si>
  <si>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</si>
  <si>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</si>
  <si>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</si>
  <si>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</si>
  <si>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</si>
  <si>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</si>
  <si>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</si>
  <si>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</si>
  <si>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</si>
  <si>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</si>
  <si>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</si>
  <si>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</si>
  <si>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</si>
  <si>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</si>
  <si>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</si>
  <si>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</si>
  <si>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</si>
  <si>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</si>
  <si>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</si>
  <si>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</si>
  <si>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</si>
  <si>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</si>
  <si>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</si>
  <si>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</si>
  <si>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</si>
  <si>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</si>
  <si>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</si>
  <si>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</si>
  <si>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</si>
  <si>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</si>
  <si>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</si>
  <si>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</si>
  <si>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</si>
  <si>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</si>
  <si>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</si>
  <si>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</si>
  <si>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</si>
  <si>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</si>
  <si>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</si>
  <si>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</si>
  <si>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</si>
  <si>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</si>
  <si>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</si>
  <si>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</si>
  <si>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</si>
  <si>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</si>
  <si>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</si>
  <si>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</si>
  <si>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</si>
  <si>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</si>
  <si>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</si>
  <si>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</si>
  <si>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</si>
  <si>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</si>
  <si>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</si>
  <si>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</si>
  <si>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</si>
  <si>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</si>
  <si>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</si>
  <si>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</si>
  <si>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</si>
  <si>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</si>
  <si>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</si>
  <si>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</si>
  <si>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</si>
  <si>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</si>
  <si>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</si>
  <si>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</si>
  <si>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</si>
  <si>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</si>
  <si>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</si>
  <si>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</si>
  <si>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</si>
  <si>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</si>
  <si>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</si>
  <si>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</si>
  <si>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</si>
  <si>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</si>
  <si>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</si>
  <si>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</si>
  <si>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</si>
  <si>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</si>
  <si>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</si>
  <si>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</si>
  <si>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</si>
  <si>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</si>
  <si>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</si>
  <si>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</si>
  <si>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</si>
  <si>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</si>
  <si>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</si>
  <si>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</si>
  <si>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</si>
  <si>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</si>
  <si>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</si>
  <si>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</si>
  <si>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</si>
  <si>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</si>
  <si>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</si>
  <si>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</si>
  <si>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</si>
  <si>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</si>
  <si>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</si>
  <si>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</si>
  <si>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</si>
  <si>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</si>
  <si>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</si>
  <si>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</si>
  <si>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</si>
  <si>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</si>
  <si>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</si>
  <si>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</si>
  <si>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</si>
  <si>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</si>
  <si>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</si>
  <si>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</si>
  <si>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</si>
  <si>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</si>
  <si>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</si>
  <si>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</si>
  <si>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</si>
  <si>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</si>
  <si>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</si>
  <si>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</si>
  <si>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</si>
  <si>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</si>
  <si>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</si>
  <si>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</si>
  <si>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</si>
  <si>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</si>
  <si>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</si>
  <si>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</si>
  <si>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</si>
  <si>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</si>
  <si>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</si>
  <si>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</si>
  <si>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</si>
  <si>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</si>
  <si>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</si>
  <si>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</si>
  <si>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</si>
  <si>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</si>
  <si>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</si>
  <si>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</si>
  <si>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</si>
  <si>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</si>
  <si>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</si>
  <si>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</si>
  <si>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</si>
  <si>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</si>
  <si>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</si>
  <si>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</si>
  <si>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</si>
  <si>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</si>
  <si>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</si>
  <si>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</si>
  <si>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</si>
  <si>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</si>
  <si>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</si>
  <si>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</si>
  <si>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</si>
  <si>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</si>
  <si>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</si>
  <si>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</si>
  <si>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</si>
  <si>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</si>
  <si>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</si>
  <si>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</si>
  <si>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</si>
  <si>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</si>
  <si>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</si>
  <si>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</si>
  <si>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</si>
  <si>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</si>
  <si>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</si>
  <si>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</si>
  <si>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</si>
  <si>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</si>
  <si>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</si>
  <si>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</si>
  <si>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</si>
  <si>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</si>
  <si>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</si>
  <si>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</si>
  <si>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</si>
  <si>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</si>
  <si>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</si>
  <si>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</si>
  <si>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</si>
  <si>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</si>
  <si>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</si>
  <si>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</si>
  <si>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</si>
  <si>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</si>
  <si>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</si>
  <si>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</si>
  <si>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</si>
  <si>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</si>
  <si>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</si>
  <si>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</si>
  <si>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</si>
  <si>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</si>
  <si>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</si>
  <si>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</si>
  <si>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</si>
  <si>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</si>
  <si>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</si>
  <si>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</si>
  <si>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</si>
  <si>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</si>
  <si>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</si>
  <si>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</si>
  <si>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</si>
  <si>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</si>
  <si>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</si>
  <si>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</si>
  <si>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</si>
  <si>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</si>
  <si>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</si>
  <si>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</si>
  <si>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</si>
  <si>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</si>
  <si>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</si>
  <si>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</si>
  <si>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</si>
  <si>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</si>
  <si>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</si>
  <si>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</si>
  <si>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</si>
  <si>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</si>
  <si>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</si>
  <si>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</si>
  <si>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</si>
  <si>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</si>
  <si>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</si>
  <si>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</si>
  <si>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</si>
  <si>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</si>
  <si>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</si>
  <si>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</si>
  <si>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</si>
  <si>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</si>
  <si>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</si>
  <si>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</si>
  <si>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</si>
  <si>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</si>
  <si>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</si>
  <si>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</si>
  <si>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</si>
  <si>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</si>
  <si>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</si>
  <si>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</si>
  <si>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</si>
  <si>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</si>
  <si>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</si>
  <si>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</si>
  <si>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</si>
  <si>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</si>
  <si>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</si>
  <si>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</si>
  <si>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</si>
  <si>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</si>
  <si>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</si>
  <si>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</si>
  <si>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</si>
  <si>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</si>
  <si>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</si>
  <si>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</si>
  <si>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</si>
  <si>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</si>
  <si>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</si>
  <si>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</si>
  <si>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</si>
  <si>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</si>
  <si>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</si>
  <si>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</si>
  <si>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</si>
  <si>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</si>
  <si>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</si>
  <si>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</si>
  <si>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</si>
  <si>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</si>
  <si>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</si>
  <si>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</si>
  <si>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</si>
  <si>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</si>
  <si>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</si>
  <si>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</si>
  <si>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</si>
  <si>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</si>
  <si>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</si>
  <si>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</si>
  <si>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</si>
  <si>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</si>
  <si>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</si>
  <si>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</si>
  <si>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</si>
  <si>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</si>
  <si>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</si>
  <si>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</si>
  <si>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</si>
  <si>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</si>
  <si>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</si>
  <si>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</si>
  <si>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</si>
  <si>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</si>
  <si>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</si>
  <si>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</si>
  <si>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</si>
  <si>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</si>
  <si>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</si>
  <si>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</si>
  <si>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</si>
  <si>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</si>
  <si>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</si>
  <si>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</si>
  <si>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</si>
  <si>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</si>
  <si>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</si>
  <si>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</si>
  <si>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</si>
  <si>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</si>
  <si>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</si>
  <si>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</si>
  <si>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</si>
  <si>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</si>
  <si>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</si>
  <si>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</si>
  <si>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</si>
  <si>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</si>
  <si>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</si>
  <si>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</si>
  <si>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</si>
  <si>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</si>
  <si>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</si>
  <si>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</si>
  <si>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</si>
  <si>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</si>
  <si>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</si>
  <si>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</si>
  <si>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</si>
  <si>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</si>
  <si>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</si>
  <si>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</si>
  <si>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</si>
  <si>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</si>
  <si>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</si>
  <si>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</si>
  <si>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</si>
  <si>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</si>
  <si>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</si>
  <si>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</si>
  <si>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</si>
  <si>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</si>
  <si>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</si>
  <si>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</si>
  <si>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</si>
  <si>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</si>
  <si>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</si>
  <si>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</si>
  <si>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</si>
  <si>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</si>
  <si>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</si>
  <si>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</si>
  <si>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</si>
  <si>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</si>
  <si>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</si>
  <si>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</si>
  <si>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</si>
  <si>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</si>
  <si>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</si>
  <si>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</si>
  <si>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</si>
  <si>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</si>
  <si>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</si>
  <si>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</si>
  <si>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</si>
  <si>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</si>
  <si>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</si>
  <si>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</si>
  <si>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</si>
  <si>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</si>
  <si>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</si>
  <si>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</si>
  <si>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</si>
  <si>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</si>
  <si>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</si>
  <si>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</si>
  <si>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</si>
  <si>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</si>
  <si>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</si>
  <si>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</si>
  <si>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</si>
  <si>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</si>
  <si>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</si>
  <si>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</si>
  <si>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</si>
  <si>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</si>
  <si>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</si>
  <si>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</si>
  <si>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</si>
  <si>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</si>
  <si>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</si>
  <si>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</si>
  <si>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</si>
  <si>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</si>
  <si>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</si>
  <si>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</si>
  <si>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</si>
  <si>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</si>
  <si>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</si>
  <si>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</si>
  <si>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</si>
  <si>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</si>
  <si>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</si>
  <si>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</si>
  <si>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</si>
  <si>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</si>
  <si>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</si>
  <si>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</si>
  <si>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</si>
  <si>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</si>
  <si>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</si>
  <si>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</si>
  <si>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</si>
  <si>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</si>
  <si>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</si>
  <si>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</si>
  <si>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</si>
  <si>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</si>
  <si>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</si>
  <si>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</si>
  <si>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</si>
  <si>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</si>
  <si>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</si>
  <si>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</si>
  <si>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</si>
  <si>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</si>
  <si>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</si>
  <si>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</si>
  <si>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</si>
  <si>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</si>
  <si>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</si>
  <si>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</si>
  <si>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</si>
  <si>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</si>
  <si>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</si>
  <si>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</si>
  <si>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</si>
  <si>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</si>
  <si>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</si>
  <si>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</si>
  <si>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</si>
  <si>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</si>
  <si>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</si>
  <si>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</si>
  <si>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</si>
  <si>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</si>
  <si>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</si>
  <si>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</si>
  <si>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</si>
  <si>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</si>
  <si>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</si>
  <si>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</si>
  <si>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</si>
  <si>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</si>
  <si>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</si>
  <si>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</si>
  <si>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</si>
  <si>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</si>
  <si>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</si>
  <si>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</si>
  <si>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</si>
  <si>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</si>
  <si>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</si>
  <si>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</si>
  <si>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</si>
  <si>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</si>
  <si>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</si>
  <si>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</si>
  <si>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</si>
  <si>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</si>
  <si>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</si>
  <si>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</si>
  <si>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</si>
  <si>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</si>
  <si>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</si>
  <si>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</si>
  <si>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</si>
  <si>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</si>
  <si>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</si>
  <si>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</si>
  <si>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</si>
  <si>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</si>
  <si>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</si>
  <si>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</si>
  <si>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</si>
  <si>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</si>
  <si>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</si>
  <si>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</si>
  <si>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</si>
  <si>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</si>
  <si>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</si>
  <si>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</si>
  <si>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</si>
  <si>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</si>
  <si>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</si>
  <si>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</si>
  <si>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</si>
  <si>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</si>
  <si>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</si>
  <si>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</si>
  <si>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</si>
  <si>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</si>
  <si>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</si>
  <si>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</si>
  <si>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</si>
  <si>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</si>
  <si>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</si>
  <si>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</si>
  <si>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</si>
  <si>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</si>
  <si>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</si>
  <si>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</si>
  <si>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</si>
  <si>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</si>
  <si>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</si>
  <si>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</si>
  <si>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</si>
  <si>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</si>
  <si>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</si>
  <si>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</si>
  <si>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</si>
  <si>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</si>
  <si>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</si>
  <si>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</si>
  <si>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</si>
  <si>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</si>
  <si>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</si>
  <si>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</si>
  <si>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</si>
  <si>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</si>
  <si>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</si>
  <si>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</si>
  <si>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</si>
  <si>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</si>
  <si>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</si>
  <si>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</si>
  <si>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</si>
  <si>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</si>
  <si>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</si>
  <si>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</si>
  <si>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</si>
  <si>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</si>
  <si>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</si>
  <si>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</si>
  <si>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</si>
  <si>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</si>
  <si>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</si>
  <si>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</si>
  <si>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</si>
  <si>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</si>
  <si>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</si>
  <si>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</si>
  <si>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</si>
  <si>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</si>
  <si>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</si>
  <si>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</si>
  <si>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</si>
  <si>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</si>
  <si>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</si>
  <si>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</si>
  <si>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</si>
  <si>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</si>
  <si>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</si>
  <si>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</si>
  <si>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</si>
  <si>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</si>
  <si>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</si>
  <si>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</si>
  <si>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</si>
  <si>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</si>
  <si>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</si>
  <si>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</si>
  <si>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</si>
  <si>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</si>
  <si>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</si>
  <si>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</si>
  <si>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</si>
  <si>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</si>
  <si>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</si>
  <si>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</si>
  <si>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</si>
  <si>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</si>
  <si>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</si>
  <si>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</si>
  <si>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</si>
  <si>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</si>
  <si>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</si>
  <si>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</si>
  <si>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</si>
  <si>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</si>
  <si>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</si>
  <si>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</si>
  <si>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</si>
  <si>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</si>
  <si>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</si>
  <si>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</si>
  <si>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</si>
  <si>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</si>
  <si>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</si>
  <si>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</si>
  <si>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</si>
  <si>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</si>
  <si>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</si>
  <si>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</si>
  <si>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</si>
  <si>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</si>
  <si>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</si>
  <si>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</si>
  <si>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</si>
  <si>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</si>
  <si>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</si>
  <si>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</si>
  <si>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</si>
  <si>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</si>
  <si>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</si>
  <si>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</si>
  <si>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</si>
  <si>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</si>
  <si>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</si>
  <si>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</si>
  <si>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</si>
  <si>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</si>
  <si>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</si>
  <si>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</si>
  <si>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</si>
  <si>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</si>
  <si>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</si>
  <si>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</si>
  <si>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</si>
  <si>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</si>
  <si>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</si>
  <si>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</si>
  <si>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</si>
  <si>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</si>
  <si>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</si>
  <si>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</si>
  <si>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</si>
  <si>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</si>
  <si>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</si>
  <si>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</si>
  <si>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</si>
  <si>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</si>
  <si>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</si>
  <si>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</si>
  <si>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</si>
  <si>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</si>
  <si>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</si>
  <si>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</si>
  <si>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</si>
  <si>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</si>
  <si>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</si>
  <si>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</si>
  <si>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</si>
  <si>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</si>
  <si>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</si>
  <si>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</si>
  <si>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</si>
  <si>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</si>
  <si>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</si>
  <si>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</si>
  <si>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</si>
  <si>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</si>
  <si>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</si>
  <si>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</si>
  <si>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</si>
  <si>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</si>
  <si>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</si>
  <si>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</si>
  <si>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</si>
  <si>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</si>
  <si>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</si>
  <si>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</si>
  <si>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</si>
  <si>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</si>
  <si>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</si>
  <si>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</si>
  <si>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</si>
  <si>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</si>
  <si>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</si>
  <si>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</si>
  <si>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</si>
  <si>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</si>
  <si>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</si>
  <si>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</si>
  <si>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</si>
  <si>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</si>
  <si>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</si>
  <si>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</si>
  <si>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</si>
  <si>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</si>
  <si>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</si>
  <si>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</si>
  <si>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</si>
  <si>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</si>
  <si>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</si>
  <si>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</si>
  <si>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</si>
  <si>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</si>
  <si>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</si>
  <si>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</si>
  <si>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</si>
  <si>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</si>
  <si>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</si>
  <si>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</si>
  <si>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</si>
  <si>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</si>
  <si>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</si>
  <si>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</si>
  <si>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</si>
  <si>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</si>
  <si>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</si>
  <si>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</si>
  <si>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</si>
  <si>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</si>
  <si>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</si>
  <si>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</si>
  <si>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</si>
  <si>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</si>
  <si>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</si>
  <si>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</si>
  <si>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</si>
  <si>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</si>
  <si>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</si>
  <si>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</si>
  <si>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</si>
  <si>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</si>
  <si>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</si>
  <si>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</si>
  <si>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</si>
  <si>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</si>
  <si>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</si>
  <si>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</si>
  <si>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</si>
  <si>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</si>
  <si>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</si>
  <si>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</si>
  <si>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</si>
  <si>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</si>
  <si>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</si>
  <si>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</si>
  <si>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</si>
  <si>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</si>
  <si>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</si>
  <si>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</si>
  <si>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</si>
  <si>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</si>
  <si>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</si>
  <si>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</si>
  <si>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</si>
  <si>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</si>
  <si>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</si>
  <si>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</si>
  <si>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</si>
  <si>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</si>
  <si>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</si>
  <si>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</si>
  <si>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</si>
  <si>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</si>
  <si>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</si>
  <si>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</si>
  <si>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</si>
  <si>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</si>
  <si>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</si>
  <si>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</si>
  <si>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</si>
  <si>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</si>
  <si>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</si>
  <si>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</si>
  <si>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</si>
  <si>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</si>
  <si>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</si>
  <si>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</si>
  <si>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</si>
  <si>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</si>
  <si>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</si>
  <si>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</si>
  <si>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</si>
  <si>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</si>
  <si>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</si>
  <si>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</si>
  <si>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</si>
  <si>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</si>
  <si>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</si>
  <si>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</si>
  <si>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</si>
  <si>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</si>
  <si>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</si>
  <si>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</si>
  <si>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</si>
  <si>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</si>
  <si>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</si>
  <si>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</si>
  <si>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</si>
  <si>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</si>
  <si>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</si>
  <si>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</si>
  <si>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</si>
  <si>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</si>
  <si>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</si>
  <si>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</si>
  <si>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</si>
  <si>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</si>
  <si>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</si>
  <si>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</si>
  <si>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</si>
  <si>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</si>
  <si>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</si>
  <si>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</si>
  <si>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</si>
  <si>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</si>
  <si>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</si>
  <si>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</si>
  <si>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</si>
  <si>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</si>
  <si>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</si>
  <si>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</si>
  <si>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</si>
  <si>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</si>
  <si>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</si>
  <si>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</si>
  <si>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</si>
  <si>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</si>
  <si>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</si>
  <si>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</si>
  <si>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</si>
  <si>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</si>
  <si>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</si>
  <si>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</si>
  <si>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</si>
  <si>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</si>
  <si>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</si>
  <si>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</si>
  <si>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</si>
  <si>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</si>
  <si>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</si>
  <si>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</si>
  <si>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</si>
  <si>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</si>
  <si>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</si>
  <si>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</si>
  <si>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</si>
  <si>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</si>
  <si>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</si>
  <si>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</si>
  <si>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</si>
  <si>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</si>
  <si>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</si>
  <si>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</si>
  <si>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</si>
  <si>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</si>
  <si>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</si>
  <si>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</si>
  <si>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</si>
  <si>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</si>
  <si>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</si>
  <si>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</si>
  <si>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</si>
  <si>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</si>
  <si>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</si>
  <si>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</si>
  <si>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</si>
  <si>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</si>
  <si>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</si>
  <si>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</si>
  <si>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</si>
  <si>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</si>
  <si>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</si>
  <si>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</si>
  <si>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</si>
  <si>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</si>
  <si>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</si>
  <si>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</si>
  <si>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</si>
  <si>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</si>
  <si>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</si>
  <si>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</si>
  <si>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</si>
  <si>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</si>
  <si>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</si>
  <si>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</si>
  <si>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</si>
  <si>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</si>
  <si>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</si>
  <si>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</si>
  <si>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</si>
  <si>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</si>
  <si>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</si>
  <si>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</si>
  <si>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</si>
  <si>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</si>
  <si>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</si>
  <si>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</si>
  <si>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</si>
  <si>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</si>
  <si>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</si>
  <si>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</si>
  <si>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</si>
  <si>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</si>
  <si>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</si>
  <si>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</si>
  <si>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</si>
  <si>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</si>
  <si>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</si>
  <si>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</si>
  <si>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</si>
  <si>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</si>
  <si>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</si>
  <si>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</si>
  <si>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</si>
  <si>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</si>
  <si>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</si>
  <si>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</si>
  <si>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</si>
  <si>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</si>
  <si>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</si>
  <si>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</si>
  <si>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</si>
  <si>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</si>
  <si>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</si>
  <si>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</si>
  <si>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</si>
  <si>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</si>
  <si>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</si>
  <si>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</si>
  <si>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</si>
  <si>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</si>
  <si>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</si>
  <si>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</si>
  <si>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</si>
  <si>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</si>
  <si>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</si>
  <si>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</si>
  <si>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</si>
  <si>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</si>
  <si>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</si>
  <si>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</si>
  <si>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</si>
  <si>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</si>
  <si>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</si>
  <si>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</si>
  <si>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</si>
  <si>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</si>
  <si>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</si>
  <si>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</si>
  <si>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</si>
  <si>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</si>
  <si>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</si>
  <si>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</si>
  <si>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</si>
  <si>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</si>
  <si>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</si>
  <si>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</si>
  <si>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</si>
  <si>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</si>
  <si>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</si>
  <si>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</si>
  <si>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</si>
  <si>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</si>
  <si>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</si>
  <si>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</si>
  <si>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</si>
  <si>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</si>
  <si>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</si>
  <si>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</si>
  <si>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</si>
  <si>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</si>
  <si>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</si>
  <si>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</si>
  <si>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</si>
  <si>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</si>
  <si>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</si>
  <si>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</si>
  <si>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</si>
  <si>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</si>
  <si>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</si>
  <si>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</si>
  <si>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</si>
  <si>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</si>
  <si>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</si>
  <si>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</si>
  <si>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</si>
  <si>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</si>
  <si>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</si>
  <si>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</si>
  <si>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</si>
  <si>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</si>
  <si>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</si>
  <si>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</si>
  <si>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</si>
  <si>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</si>
  <si>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</si>
  <si>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</si>
  <si>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</si>
  <si>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</si>
  <si>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</si>
  <si>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</si>
  <si>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</si>
  <si>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</si>
  <si>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</si>
  <si>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</si>
  <si>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</si>
  <si>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</si>
  <si>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</si>
  <si>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</si>
  <si>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</si>
  <si>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</si>
  <si>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</si>
  <si>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</si>
  <si>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</si>
  <si>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</si>
  <si>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</si>
  <si>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</si>
  <si>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</si>
  <si>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</si>
  <si>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</si>
  <si>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</si>
  <si>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</si>
  <si>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</si>
  <si>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</si>
  <si>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</si>
  <si>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</si>
  <si>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</si>
  <si>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</si>
  <si>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</si>
  <si>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</si>
  <si>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</si>
  <si>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</si>
  <si>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</si>
  <si>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</si>
  <si>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</si>
  <si>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</si>
  <si>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</si>
  <si>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</si>
  <si>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</si>
  <si>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</si>
  <si>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</si>
  <si>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</si>
  <si>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</si>
  <si>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</si>
  <si>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</si>
  <si>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</si>
  <si>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</si>
  <si>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</si>
  <si>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</si>
  <si>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</si>
  <si>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</si>
  <si>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</si>
  <si>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</si>
  <si>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</si>
  <si>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</si>
  <si>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</si>
  <si>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</si>
  <si>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</si>
  <si>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</si>
  <si>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</si>
  <si>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</si>
  <si>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</si>
  <si>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</si>
  <si>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</si>
  <si>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</si>
  <si>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</si>
  <si>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</si>
  <si>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</si>
  <si>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</si>
  <si>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</si>
  <si>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</si>
  <si>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</si>
  <si>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</si>
  <si>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</si>
  <si>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</si>
  <si>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</si>
  <si>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</si>
  <si>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</si>
  <si>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</si>
  <si>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</si>
  <si>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</si>
  <si>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</si>
  <si>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</si>
  <si>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</si>
  <si>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</si>
  <si>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</si>
  <si>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</si>
  <si>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</si>
  <si>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</si>
  <si>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</si>
  <si>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</si>
  <si>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</si>
  <si>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</si>
  <si>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</si>
  <si>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</si>
  <si>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</si>
  <si>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</si>
  <si>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</si>
  <si>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</si>
  <si>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</si>
  <si>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</si>
  <si>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</si>
  <si>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</si>
  <si>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</si>
  <si>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</si>
  <si>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</si>
  <si>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</si>
  <si>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</si>
  <si>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</si>
  <si>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</si>
  <si>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</si>
  <si>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</si>
  <si>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</si>
  <si>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</si>
  <si>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</si>
  <si>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</si>
  <si>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</si>
  <si>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</si>
  <si>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</si>
  <si>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</si>
  <si>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</si>
  <si>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</si>
  <si>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</si>
  <si>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</si>
  <si>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</si>
  <si>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</si>
  <si>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</si>
  <si>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</si>
  <si>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</si>
  <si>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</si>
  <si>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</si>
  <si>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</si>
  <si>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</si>
  <si>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</si>
  <si>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</si>
  <si>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</si>
  <si>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</si>
  <si>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</si>
  <si>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</si>
  <si>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</si>
  <si>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</si>
  <si>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</si>
  <si>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</si>
  <si>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</si>
  <si>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</si>
  <si>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</si>
  <si>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</si>
  <si>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</si>
  <si>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</si>
  <si>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</si>
  <si>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</si>
  <si>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</si>
  <si>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</si>
  <si>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</si>
  <si>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</si>
  <si>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</si>
  <si>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</si>
  <si>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</si>
  <si>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</si>
  <si>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</si>
  <si>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</si>
  <si>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</si>
  <si>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</si>
  <si>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</si>
  <si>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</si>
  <si>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</si>
  <si>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</si>
  <si>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</si>
  <si>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</si>
  <si>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</si>
  <si>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</si>
  <si>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</si>
  <si>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</si>
  <si>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</si>
  <si>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</si>
  <si>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</si>
  <si>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</si>
  <si>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</si>
  <si>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</si>
  <si>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</si>
  <si>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</si>
  <si>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</si>
  <si>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</si>
  <si>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</si>
  <si>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</si>
  <si>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</si>
  <si>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</si>
  <si>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</si>
  <si>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</si>
  <si>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</si>
  <si>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</si>
  <si>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</si>
  <si>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</si>
  <si>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</si>
  <si>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</si>
  <si>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</si>
  <si>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</si>
  <si>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</si>
  <si>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</si>
  <si>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</si>
  <si>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</si>
  <si>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</si>
  <si>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</si>
  <si>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</si>
  <si>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</si>
  <si>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</si>
  <si>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</si>
  <si>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</si>
  <si>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</si>
  <si>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</si>
  <si>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</si>
  <si>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</si>
  <si>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</si>
  <si>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</si>
  <si>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</si>
  <si>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</si>
  <si>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</si>
  <si>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</si>
  <si>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</si>
  <si>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</si>
  <si>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</si>
  <si>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</si>
  <si>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</si>
  <si>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</si>
  <si>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</si>
  <si>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</si>
  <si>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</si>
  <si>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</si>
  <si>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</si>
  <si>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</si>
  <si>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</si>
  <si>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</si>
  <si>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</si>
  <si>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</si>
  <si>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</si>
  <si>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</si>
  <si>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</si>
  <si>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</si>
  <si>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</si>
  <si>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</si>
  <si>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</si>
  <si>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</si>
  <si>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</si>
  <si>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</si>
  <si>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</si>
  <si>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</si>
  <si>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</si>
  <si>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</si>
  <si>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</si>
  <si>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</si>
  <si>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</si>
  <si>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</si>
  <si>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</si>
  <si>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</si>
  <si>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</si>
  <si>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</si>
  <si>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</si>
  <si>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</si>
  <si>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</si>
  <si>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</si>
  <si>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</si>
  <si>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</si>
  <si>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</si>
  <si>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</si>
  <si>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</si>
  <si>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</si>
  <si>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</si>
  <si>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</si>
  <si>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</si>
  <si>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</si>
  <si>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</si>
  <si>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</si>
  <si>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</si>
  <si>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</si>
  <si>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</si>
  <si>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</si>
  <si>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</si>
  <si>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</si>
  <si>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</si>
  <si>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</si>
  <si>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</si>
  <si>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</si>
  <si>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</si>
  <si>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</si>
  <si>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</si>
  <si>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</si>
  <si>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</si>
  <si>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</si>
  <si>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</si>
  <si>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</si>
  <si>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</si>
  <si>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</si>
  <si>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</si>
  <si>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</si>
  <si>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</si>
  <si>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</si>
  <si>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</si>
  <si>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</si>
  <si>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</si>
  <si>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</si>
  <si>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</si>
  <si>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</si>
  <si>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</si>
  <si>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</si>
  <si>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</si>
  <si>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</si>
  <si>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</si>
  <si>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</si>
  <si>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</si>
  <si>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</si>
  <si>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</si>
  <si>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</si>
  <si>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</si>
  <si>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</si>
  <si>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</si>
  <si>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</si>
  <si>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</si>
  <si>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</si>
  <si>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</si>
  <si>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</si>
  <si>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</si>
  <si>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</si>
  <si>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</si>
  <si>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</si>
  <si>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</si>
  <si>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</si>
  <si>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</si>
  <si>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</si>
  <si>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</si>
  <si>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</si>
  <si>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</si>
  <si>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</si>
  <si>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</si>
  <si>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</si>
  <si>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</si>
  <si>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</si>
  <si>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</si>
  <si>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</si>
  <si>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</si>
  <si>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</si>
  <si>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</si>
  <si>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</si>
  <si>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</si>
  <si>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</si>
  <si>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</si>
  <si>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</si>
  <si>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</si>
  <si>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</si>
  <si>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</si>
  <si>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</si>
  <si>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</si>
  <si>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</si>
  <si>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</si>
  <si>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</si>
  <si>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</si>
  <si>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</si>
  <si>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</si>
  <si>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</si>
  <si>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</si>
  <si>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</si>
  <si>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</si>
  <si>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</si>
  <si>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</si>
  <si>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</si>
  <si>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</si>
  <si>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</si>
  <si>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</si>
  <si>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</si>
  <si>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</si>
  <si>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</si>
  <si>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</si>
  <si>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</si>
  <si>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</si>
  <si>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</si>
  <si>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</si>
  <si>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</si>
  <si>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</si>
  <si>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</si>
  <si>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</si>
  <si>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</si>
  <si>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</si>
  <si>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</si>
  <si>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</si>
  <si>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</si>
  <si>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</si>
  <si>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</si>
  <si>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</si>
  <si>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</si>
  <si>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</si>
  <si>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</si>
  <si>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</si>
  <si>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</si>
  <si>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</si>
  <si>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</si>
  <si>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</si>
  <si>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</si>
  <si>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</si>
  <si>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</si>
  <si>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</si>
  <si>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</si>
  <si>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</si>
  <si>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</si>
  <si>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</si>
  <si>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</si>
  <si>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</si>
  <si>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</si>
  <si>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</si>
  <si>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</si>
  <si>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</si>
  <si>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</si>
  <si>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</si>
  <si>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</si>
  <si>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</si>
  <si>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</si>
  <si>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</si>
  <si>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</si>
  <si>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</si>
  <si>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</si>
  <si>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</si>
  <si>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</si>
  <si>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</si>
  <si>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</si>
  <si>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</si>
  <si>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</si>
  <si>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</si>
  <si>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</si>
  <si>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</si>
  <si>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</si>
  <si>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</si>
  <si>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</si>
  <si>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</si>
  <si>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</si>
  <si>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</si>
  <si>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</si>
  <si>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</si>
  <si>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</si>
  <si>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</si>
  <si>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</si>
  <si>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</si>
  <si>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</si>
  <si>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</si>
  <si>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</si>
  <si>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</si>
  <si>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</si>
  <si>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</si>
  <si>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</si>
  <si>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</si>
  <si>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</si>
  <si>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</si>
  <si>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</si>
  <si>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</si>
  <si>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</si>
  <si>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</si>
  <si>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</si>
  <si>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</si>
  <si>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</si>
  <si>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</si>
  <si>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</si>
  <si>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</si>
  <si>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</si>
  <si>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</si>
  <si>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</si>
  <si>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</si>
  <si>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</si>
  <si>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</si>
  <si>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</si>
  <si>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</si>
  <si>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</si>
  <si>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</si>
  <si>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</si>
  <si>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</si>
  <si>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</si>
  <si>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</si>
  <si>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</si>
  <si>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</si>
  <si>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</si>
  <si>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</si>
  <si>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</si>
  <si>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</si>
  <si>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</si>
  <si>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</si>
  <si>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</si>
  <si>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</si>
  <si>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</si>
  <si>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</si>
  <si>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</si>
  <si>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</si>
  <si>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</si>
  <si>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</si>
  <si>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</si>
  <si>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</si>
  <si>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</si>
  <si>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</si>
  <si>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</si>
  <si>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</si>
  <si>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</si>
  <si>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</si>
  <si>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</si>
  <si>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</si>
  <si>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</si>
  <si>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</si>
  <si>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</si>
  <si>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</si>
  <si>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</si>
  <si>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</si>
  <si>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</si>
  <si>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</si>
  <si>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</si>
  <si>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</si>
  <si>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</si>
  <si>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</si>
  <si>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</si>
  <si>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</si>
  <si>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</si>
  <si>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</si>
  <si>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</si>
  <si>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</si>
  <si>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</si>
  <si>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</si>
  <si>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</si>
  <si>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</si>
  <si>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</si>
  <si>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</si>
  <si>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</si>
  <si>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</si>
  <si>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</si>
  <si>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</si>
  <si>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</si>
  <si>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</si>
  <si>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</si>
  <si>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</si>
  <si>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</si>
  <si>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</si>
  <si>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</si>
  <si>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</si>
  <si>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</si>
  <si>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</si>
  <si>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</si>
  <si>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</si>
  <si>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</si>
  <si>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</si>
  <si>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</si>
  <si>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</si>
  <si>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</si>
  <si>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</si>
  <si>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</si>
  <si>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</si>
  <si>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</si>
  <si>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</si>
  <si>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</si>
  <si>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</si>
  <si>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</si>
  <si>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</si>
  <si>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</si>
  <si>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</si>
  <si>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</si>
  <si>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</si>
  <si>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</si>
  <si>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</si>
  <si>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</si>
  <si>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</si>
  <si>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</si>
  <si>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</si>
  <si>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</si>
  <si>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</si>
  <si>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</si>
  <si>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</si>
  <si>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</si>
  <si>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</si>
  <si>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</si>
  <si>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</si>
  <si>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</si>
  <si>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</si>
  <si>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</si>
  <si>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</si>
  <si>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</si>
  <si>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</si>
  <si>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</si>
  <si>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</si>
  <si>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</si>
  <si>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</si>
  <si>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</si>
  <si>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</si>
  <si>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</si>
  <si>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</si>
  <si>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</si>
  <si>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</si>
  <si>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</si>
  <si>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</si>
  <si>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</si>
  <si>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</si>
  <si>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</si>
  <si>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</si>
  <si>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</si>
  <si>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</si>
  <si>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</si>
  <si>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</si>
  <si>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</si>
  <si>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</si>
  <si>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</si>
  <si>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</si>
  <si>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</si>
  <si>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</si>
  <si>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</si>
  <si>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</si>
  <si>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</si>
  <si>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</si>
  <si>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</si>
  <si>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</si>
  <si>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</si>
  <si>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</si>
  <si>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</si>
  <si>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</si>
  <si>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</si>
  <si>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</si>
  <si>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</si>
  <si>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</si>
  <si>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</si>
  <si>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</si>
  <si>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</si>
  <si>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</si>
  <si>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</si>
  <si>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</si>
  <si>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</si>
  <si>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</si>
  <si>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</si>
  <si>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</si>
  <si>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</si>
  <si>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</si>
  <si>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</si>
  <si>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</si>
  <si>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</si>
  <si>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</si>
  <si>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</si>
  <si>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</si>
  <si>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</si>
  <si>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</si>
  <si>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</si>
  <si>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</si>
  <si>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</si>
  <si>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</si>
  <si>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</si>
  <si>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</si>
  <si>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</si>
  <si>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</si>
  <si>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</si>
  <si>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</si>
  <si>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</si>
  <si>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</si>
  <si>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</si>
  <si>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</si>
  <si>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</si>
  <si>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</si>
  <si>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</si>
  <si>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</si>
  <si>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</si>
  <si>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</si>
  <si>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</si>
  <si>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</si>
  <si>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</si>
  <si>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</si>
  <si>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</si>
  <si>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</si>
  <si>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</si>
  <si>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</si>
  <si>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</si>
  <si>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</si>
  <si>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</si>
  <si>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</si>
  <si>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</si>
  <si>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</si>
  <si>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</si>
  <si>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</si>
  <si>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</si>
  <si>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</si>
  <si>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</si>
  <si>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</si>
  <si>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</si>
  <si>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</si>
  <si>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</si>
  <si>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</si>
  <si>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</si>
  <si>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</si>
  <si>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</si>
  <si>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</si>
  <si>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</si>
  <si>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</si>
  <si>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</si>
  <si>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</si>
  <si>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</si>
  <si>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</si>
  <si>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</si>
  <si>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</si>
  <si>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</si>
  <si>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</si>
  <si>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</si>
  <si>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</si>
  <si>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</si>
  <si>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</si>
  <si>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</si>
  <si>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</si>
  <si>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</si>
  <si>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</si>
  <si>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</si>
  <si>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</si>
  <si>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</si>
  <si>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</si>
  <si>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</si>
  <si>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</si>
  <si>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</si>
  <si>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</si>
  <si>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</si>
  <si>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</si>
  <si>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</si>
  <si>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</si>
  <si>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</si>
  <si>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</si>
  <si>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</si>
  <si>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</si>
  <si>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</si>
  <si>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</si>
  <si>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</si>
  <si>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</si>
  <si>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</si>
  <si>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</si>
  <si>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</si>
  <si>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</si>
  <si>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</si>
  <si>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</si>
  <si>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</si>
  <si>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</si>
  <si>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</si>
  <si>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</si>
  <si>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</si>
  <si>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</si>
  <si>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</si>
  <si>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</si>
  <si>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</si>
  <si>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</si>
  <si>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</si>
  <si>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</si>
  <si>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</si>
  <si>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</si>
  <si>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</si>
  <si>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</si>
  <si>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</si>
  <si>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</si>
  <si>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</si>
  <si>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</si>
  <si>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</si>
  <si>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</si>
  <si>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</si>
  <si>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</si>
  <si>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</si>
  <si>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</si>
  <si>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</si>
  <si>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</si>
  <si>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</si>
  <si>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</si>
  <si>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</si>
  <si>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</si>
  <si>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</si>
  <si>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</si>
  <si>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</si>
  <si>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</si>
  <si>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</si>
  <si>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</si>
  <si>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</si>
  <si>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</si>
  <si>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</si>
  <si>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</si>
  <si>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</si>
  <si>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</si>
  <si>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</si>
  <si>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</si>
  <si>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</si>
  <si>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</si>
  <si>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</si>
  <si>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</si>
  <si>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</si>
  <si>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</si>
  <si>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</si>
  <si>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</si>
  <si>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</si>
  <si>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</si>
  <si>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</si>
  <si>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</si>
  <si>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</si>
  <si>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</si>
  <si>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</si>
  <si>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</si>
  <si>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</si>
  <si>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</si>
  <si>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</si>
  <si>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</si>
  <si>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</si>
  <si>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</si>
  <si>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</si>
  <si>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</si>
  <si>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</si>
  <si>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</si>
  <si>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</si>
  <si>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</si>
  <si>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</si>
  <si>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</si>
  <si>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</si>
  <si>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</si>
  <si>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</si>
  <si>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</si>
  <si>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</si>
  <si>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</si>
  <si>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</si>
  <si>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</si>
  <si>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</si>
  <si>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</si>
  <si>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</si>
  <si>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</si>
  <si>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</si>
  <si>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</si>
  <si>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</si>
  <si>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</si>
  <si>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</si>
  <si>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</si>
  <si>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</si>
  <si>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</si>
  <si>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</si>
  <si>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</si>
  <si>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</si>
  <si>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</si>
  <si>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</si>
  <si>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</si>
  <si>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</si>
  <si>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</si>
  <si>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</si>
  <si>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</si>
  <si>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</si>
  <si>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</si>
  <si>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</si>
  <si>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</si>
  <si>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</si>
  <si>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</si>
  <si>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</si>
  <si>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</si>
  <si>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</si>
  <si>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</si>
  <si>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</si>
  <si>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</si>
  <si>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</si>
  <si>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</si>
  <si>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</si>
  <si>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</si>
  <si>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</si>
  <si>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</si>
  <si>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</si>
  <si>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</si>
  <si>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</si>
  <si>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</si>
  <si>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</si>
  <si>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</si>
  <si>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</si>
  <si>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</si>
  <si>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</si>
  <si>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</si>
  <si>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</si>
  <si>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</si>
  <si>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</si>
  <si>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</si>
  <si>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</si>
  <si>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</si>
  <si>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</si>
  <si>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</si>
  <si>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</si>
  <si>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</si>
  <si>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</si>
  <si>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</si>
  <si>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</si>
  <si>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</si>
  <si>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</si>
  <si>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</si>
  <si>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</si>
  <si>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</si>
  <si>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</si>
  <si>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</si>
  <si>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</si>
  <si>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</si>
  <si>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</si>
  <si>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</si>
  <si>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</si>
  <si>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</si>
  <si>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</si>
  <si>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</si>
  <si>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</si>
  <si>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</si>
  <si>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</si>
  <si>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</si>
  <si>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</si>
  <si>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</si>
  <si>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</si>
  <si>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</si>
  <si>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</si>
  <si>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</si>
  <si>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</si>
  <si>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</si>
  <si>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</si>
  <si>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</si>
  <si>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</si>
  <si>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</si>
  <si>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</si>
  <si>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</si>
  <si>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</si>
  <si>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</si>
  <si>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</si>
  <si>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</si>
  <si>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</si>
  <si>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</si>
  <si>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</si>
  <si>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</si>
  <si>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</si>
  <si>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</si>
  <si>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</si>
  <si>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</si>
  <si>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</si>
  <si>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</si>
  <si>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</si>
  <si>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</si>
  <si>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</si>
  <si>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</si>
  <si>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</si>
  <si>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</si>
  <si>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</si>
  <si>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</si>
  <si>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</si>
  <si>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</si>
  <si>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</si>
  <si>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</si>
  <si>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</si>
  <si>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</si>
  <si>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</si>
  <si>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</si>
  <si>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</si>
  <si>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</si>
  <si>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</si>
  <si>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</si>
  <si>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</si>
  <si>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</si>
  <si>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</si>
  <si>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</si>
  <si>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</si>
  <si>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</si>
  <si>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</si>
  <si>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</si>
  <si>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</si>
  <si>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</si>
  <si>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</si>
  <si>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</si>
  <si>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</si>
  <si>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</si>
  <si>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</si>
  <si>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</si>
  <si>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</si>
  <si>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</si>
  <si>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</si>
  <si>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</si>
  <si>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</si>
  <si>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</si>
  <si>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</si>
  <si>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</si>
  <si>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</si>
  <si>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</si>
  <si>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</si>
  <si>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</si>
  <si>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</si>
  <si>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</si>
  <si>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</si>
  <si>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</si>
  <si>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</si>
  <si>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</si>
  <si>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</si>
  <si>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</si>
  <si>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</si>
  <si>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</si>
  <si>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</si>
  <si>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</si>
  <si>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</si>
  <si>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</si>
  <si>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</si>
  <si>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</si>
  <si>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</si>
  <si>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</si>
  <si>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</si>
  <si>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</si>
  <si>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</si>
  <si>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</si>
  <si>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</si>
  <si>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</si>
  <si>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</si>
  <si>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</si>
  <si>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</si>
  <si>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</si>
  <si>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</si>
  <si>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</si>
  <si>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</si>
  <si>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</si>
  <si>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</si>
  <si>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</si>
  <si>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</si>
  <si>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</si>
  <si>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</si>
  <si>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</si>
  <si>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</si>
  <si>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</si>
  <si>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</si>
  <si>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</si>
  <si>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</si>
  <si>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</si>
  <si>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</si>
  <si>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</si>
  <si>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</si>
  <si>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</si>
  <si>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</si>
  <si>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</si>
  <si>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</si>
  <si>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</si>
  <si>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</si>
  <si>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</si>
  <si>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</si>
  <si>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</si>
  <si>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</si>
  <si>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</si>
  <si>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</si>
  <si>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</si>
  <si>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</si>
  <si>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</si>
  <si>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</si>
  <si>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</si>
  <si>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</si>
  <si>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</si>
  <si>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</si>
  <si>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</si>
  <si>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</si>
  <si>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</si>
  <si>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</si>
  <si>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</si>
  <si>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</si>
  <si>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</si>
  <si>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</si>
  <si>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</si>
  <si>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</si>
  <si>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</si>
  <si>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</si>
  <si>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</si>
  <si>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</si>
  <si>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</si>
  <si>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</si>
  <si>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</si>
  <si>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</si>
  <si>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</si>
  <si>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</si>
  <si>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</si>
  <si>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</si>
  <si>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</si>
  <si>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</si>
  <si>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</si>
  <si>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</si>
  <si>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</si>
  <si>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</si>
  <si>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</si>
  <si>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</si>
  <si>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</si>
  <si>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</si>
  <si>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</si>
  <si>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</si>
  <si>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</si>
  <si>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</si>
  <si>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</si>
  <si>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</si>
  <si>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</si>
  <si>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</si>
  <si>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</si>
  <si>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</si>
  <si>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</si>
  <si>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</si>
  <si>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</si>
  <si>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</si>
  <si>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</si>
  <si>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</si>
  <si>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</si>
  <si>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</si>
  <si>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</si>
  <si>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</si>
  <si>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</si>
  <si>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</si>
  <si>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</si>
  <si>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</si>
  <si>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</si>
  <si>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</si>
  <si>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</si>
  <si>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</si>
  <si>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</si>
  <si>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</si>
  <si>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</si>
  <si>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</si>
  <si>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</si>
  <si>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</si>
  <si>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</si>
  <si>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</si>
  <si>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</si>
  <si>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</si>
  <si>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</si>
  <si>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</si>
  <si>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</si>
  <si>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</si>
  <si>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</si>
  <si>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</si>
  <si>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</si>
  <si>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</si>
  <si>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</si>
  <si>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</si>
  <si>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</si>
  <si>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</si>
  <si>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</si>
  <si>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</si>
  <si>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</si>
  <si>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</si>
  <si>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</si>
  <si>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</si>
  <si>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</si>
  <si>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</si>
  <si>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</si>
  <si>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</si>
  <si>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</si>
  <si>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</si>
  <si>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</si>
  <si>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</si>
  <si>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</si>
  <si>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</si>
  <si>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</si>
  <si>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</si>
  <si>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</si>
  <si>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</si>
  <si>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</si>
  <si>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</si>
  <si>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</si>
  <si>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</si>
  <si>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</si>
  <si>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</si>
  <si>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</si>
  <si>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</si>
  <si>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</si>
  <si>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</si>
  <si>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</si>
  <si>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</si>
  <si>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</si>
  <si>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</si>
  <si>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</si>
  <si>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</si>
  <si>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</si>
  <si>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</si>
  <si>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</si>
  <si>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</si>
  <si>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</si>
  <si>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</si>
  <si>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</si>
  <si>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</si>
  <si>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</si>
  <si>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</si>
  <si>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</si>
  <si>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</si>
  <si>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</si>
  <si>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</si>
  <si>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</si>
  <si>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</si>
  <si>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</si>
  <si>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</si>
  <si>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</si>
  <si>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</si>
  <si>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</si>
  <si>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</si>
  <si>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</si>
  <si>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</si>
  <si>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</si>
  <si>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</si>
  <si>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</si>
  <si>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</si>
  <si>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</si>
  <si>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</si>
  <si>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</si>
  <si>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</si>
  <si>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</si>
  <si>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</si>
  <si>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</si>
  <si>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</si>
  <si>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</si>
  <si>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</si>
  <si>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</si>
  <si>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</si>
  <si>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</si>
  <si>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</si>
  <si>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</si>
  <si>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</si>
  <si>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</si>
  <si>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</si>
  <si>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</si>
  <si>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</si>
  <si>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</si>
  <si>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</si>
  <si>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</si>
  <si>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</si>
  <si>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</si>
  <si>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</si>
  <si>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</si>
  <si>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</si>
  <si>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</si>
  <si>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</si>
  <si>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</si>
  <si>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</si>
  <si>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</si>
  <si>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</si>
  <si>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</si>
  <si>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</si>
  <si>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</si>
  <si>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</si>
  <si>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</si>
  <si>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</si>
  <si>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</si>
  <si>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</si>
  <si>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</si>
  <si>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</si>
  <si>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</si>
  <si>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</si>
  <si>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</si>
  <si>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</si>
  <si>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</si>
  <si>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</si>
  <si>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</si>
  <si>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</si>
  <si>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</si>
  <si>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</si>
  <si>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</si>
  <si>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</si>
  <si>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</si>
  <si>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</si>
  <si>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</si>
  <si>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</si>
  <si>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</si>
  <si>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</si>
  <si>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</si>
  <si>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</si>
  <si>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</si>
  <si>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</si>
  <si>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</si>
  <si>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</si>
  <si>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</si>
  <si>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</si>
  <si>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</si>
  <si>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</si>
  <si>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</si>
  <si>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</si>
  <si>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</si>
  <si>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</si>
  <si>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</si>
  <si>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</si>
  <si>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</si>
  <si>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</si>
  <si>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</si>
  <si>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</si>
  <si>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</si>
  <si>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</si>
  <si>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</si>
  <si>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</si>
  <si>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</si>
  <si>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</si>
  <si>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</si>
  <si>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</si>
  <si>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</si>
  <si>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</si>
  <si>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</si>
  <si>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</si>
  <si>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</si>
  <si>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</si>
  <si>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</si>
  <si>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</si>
  <si>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</si>
  <si>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</si>
  <si>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</si>
  <si>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</si>
  <si>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</si>
  <si>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</si>
  <si>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</si>
  <si>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</si>
  <si>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</si>
  <si>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</si>
  <si>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</si>
  <si>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</si>
  <si>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</si>
  <si>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</si>
  <si>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</si>
  <si>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</si>
  <si>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</si>
  <si>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</si>
  <si>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</si>
  <si>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</si>
  <si>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</si>
  <si>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</si>
  <si>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</si>
  <si>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</si>
  <si>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</si>
  <si>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</si>
  <si>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</si>
  <si>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</si>
  <si>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</si>
  <si>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</si>
  <si>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</si>
  <si>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</si>
  <si>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</si>
  <si>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</si>
  <si>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</si>
  <si>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</si>
  <si>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</si>
  <si>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</si>
  <si>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</si>
  <si>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</si>
  <si>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</si>
  <si>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</si>
  <si>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</si>
  <si>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</si>
  <si>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</si>
  <si>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</si>
  <si>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</si>
  <si>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</si>
  <si>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</si>
  <si>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</si>
  <si>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</si>
  <si>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</si>
  <si>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</si>
  <si>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</si>
  <si>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</si>
  <si>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</si>
  <si>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</si>
  <si>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</si>
  <si>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</si>
  <si>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</si>
  <si>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</si>
  <si>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</si>
  <si>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</si>
  <si>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</si>
  <si>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</si>
  <si>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</si>
  <si>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</si>
  <si>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</si>
  <si>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</si>
  <si>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</si>
  <si>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</si>
  <si>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</si>
  <si>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</si>
  <si>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</si>
  <si>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</si>
  <si>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</si>
  <si>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</si>
  <si>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</si>
  <si>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</si>
  <si>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</si>
  <si>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</si>
  <si>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</si>
  <si>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</si>
  <si>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</si>
  <si>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</si>
  <si>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</si>
  <si>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</si>
  <si>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</si>
  <si>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</si>
  <si>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</si>
  <si>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</si>
  <si>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</si>
  <si>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</si>
  <si>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</si>
  <si>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</si>
  <si>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</si>
  <si>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</si>
  <si>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</si>
  <si>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</si>
  <si>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</si>
  <si>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</si>
  <si>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</si>
  <si>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</si>
  <si>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</si>
  <si>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</si>
  <si>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</si>
  <si>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</si>
  <si>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</si>
  <si>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</si>
  <si>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</si>
  <si>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</si>
  <si>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</si>
  <si>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</si>
  <si>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</si>
  <si>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</si>
  <si>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</si>
  <si>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</si>
  <si>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</si>
  <si>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</si>
  <si>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</si>
  <si>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</si>
  <si>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</si>
  <si>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</si>
  <si>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</si>
  <si>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</si>
  <si>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</si>
  <si>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</si>
  <si>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</si>
  <si>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</si>
  <si>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</si>
  <si>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</si>
  <si>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</si>
  <si>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</si>
  <si>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</si>
  <si>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</si>
  <si>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</si>
  <si>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</si>
  <si>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</si>
  <si>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</si>
  <si>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</si>
  <si>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</si>
  <si>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</si>
  <si>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</si>
  <si>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</si>
  <si>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</si>
  <si>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</si>
  <si>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</si>
  <si>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</si>
  <si>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</si>
  <si>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</si>
  <si>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</si>
  <si>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</si>
  <si>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</si>
  <si>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</si>
  <si>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</si>
  <si>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</si>
  <si>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</si>
  <si>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</si>
  <si>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</si>
  <si>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</si>
  <si>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</si>
  <si>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</si>
  <si>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</si>
  <si>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</si>
  <si>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</si>
  <si>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</si>
  <si>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</si>
  <si>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</si>
  <si>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</si>
  <si>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</si>
  <si>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</si>
  <si>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</si>
  <si>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</si>
  <si>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</si>
  <si>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</si>
  <si>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</si>
  <si>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</si>
  <si>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</si>
  <si>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</si>
  <si>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</si>
  <si>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</si>
  <si>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</si>
  <si>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</si>
  <si>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</si>
  <si>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</si>
  <si>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</si>
  <si>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</si>
  <si>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</si>
  <si>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</si>
  <si>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</si>
  <si>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</si>
  <si>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</si>
  <si>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</si>
  <si>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</si>
  <si>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</si>
  <si>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</si>
  <si>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</si>
  <si>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</si>
  <si>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</si>
  <si>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</si>
  <si>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</si>
  <si>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</si>
  <si>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</si>
  <si>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</si>
  <si>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</si>
  <si>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</si>
  <si>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</si>
  <si>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</si>
  <si>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</si>
  <si>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</si>
  <si>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</si>
  <si>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</si>
  <si>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</si>
  <si>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</si>
  <si>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</si>
  <si>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</si>
  <si>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</si>
  <si>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</si>
  <si>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</si>
  <si>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</si>
  <si>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</si>
  <si>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</si>
  <si>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</si>
  <si>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</si>
  <si>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</si>
  <si>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</si>
  <si>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</si>
  <si>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</si>
  <si>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</si>
  <si>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</si>
  <si>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</si>
  <si>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</si>
  <si>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</si>
  <si>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</si>
  <si>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</si>
  <si>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</si>
  <si>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</si>
  <si>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</si>
  <si>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</si>
  <si>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</si>
  <si>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</si>
  <si>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</si>
  <si>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</si>
  <si>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</si>
  <si>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</si>
  <si>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</si>
  <si>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</si>
  <si>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</si>
  <si>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</si>
  <si>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</si>
  <si>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</si>
  <si>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</si>
  <si>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</si>
  <si>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</si>
  <si>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</si>
  <si>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</si>
  <si>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</si>
  <si>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</si>
  <si>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</si>
  <si>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</si>
  <si>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</si>
  <si>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</si>
  <si>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</si>
  <si>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</si>
  <si>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</si>
  <si>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</si>
  <si>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</si>
  <si>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</si>
  <si>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</si>
  <si>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</si>
  <si>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</si>
  <si>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</si>
  <si>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</si>
  <si>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</si>
  <si>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</si>
  <si>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</si>
  <si>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</si>
  <si>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</si>
  <si>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</si>
  <si>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</si>
  <si>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</si>
  <si>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</si>
  <si>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</si>
  <si>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</si>
  <si>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</si>
  <si>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</si>
  <si>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</si>
  <si>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</si>
  <si>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</si>
  <si>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</si>
  <si>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</si>
  <si>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</si>
  <si>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</si>
  <si>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</si>
  <si>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</si>
  <si>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</si>
  <si>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</si>
  <si>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</si>
  <si>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</si>
  <si>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</si>
  <si>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</si>
  <si>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</si>
  <si>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</si>
  <si>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</si>
  <si>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</si>
  <si>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</si>
  <si>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</si>
  <si>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</si>
  <si>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</si>
  <si>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</si>
  <si>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</si>
  <si>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</si>
  <si>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</si>
  <si>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</si>
  <si>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</si>
  <si>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</si>
  <si>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</si>
  <si>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</si>
  <si>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</si>
  <si>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</si>
  <si>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</si>
  <si>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</si>
  <si>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</si>
  <si>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</si>
  <si>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</si>
  <si>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</si>
  <si>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</si>
  <si>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</si>
  <si>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</si>
  <si>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</si>
  <si>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</si>
  <si>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</si>
  <si>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</si>
  <si>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</si>
  <si>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</si>
  <si>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</si>
  <si>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</si>
  <si>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</si>
  <si>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</si>
  <si>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</si>
  <si>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</si>
  <si>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</si>
  <si>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</si>
  <si>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</si>
  <si>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</si>
  <si>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</si>
  <si>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</si>
  <si>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</si>
  <si>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</si>
  <si>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</si>
  <si>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</si>
  <si>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</si>
  <si>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</si>
  <si>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</si>
  <si>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</si>
  <si>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</si>
  <si>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</si>
  <si>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</si>
  <si>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</si>
  <si>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</si>
  <si>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</si>
  <si>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</si>
  <si>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</si>
  <si>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</si>
  <si>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</si>
  <si>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</si>
  <si>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</si>
  <si>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</si>
  <si>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</si>
  <si>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</si>
  <si>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</si>
  <si>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</si>
  <si>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</si>
  <si>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</si>
  <si>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</si>
  <si>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</si>
  <si>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</si>
  <si>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</si>
  <si>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</si>
  <si>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</si>
  <si>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</si>
  <si>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</si>
  <si>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</si>
  <si>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</si>
  <si>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</si>
  <si>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</si>
  <si>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</si>
  <si>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</si>
  <si>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</si>
  <si>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</si>
  <si>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</si>
  <si>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</si>
  <si>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</si>
  <si>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</si>
  <si>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</si>
  <si>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</si>
  <si>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</si>
  <si>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</si>
  <si>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</si>
  <si>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</si>
  <si>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</si>
  <si>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</si>
  <si>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</si>
  <si>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</si>
  <si>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</si>
  <si>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</si>
  <si>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</si>
  <si>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</si>
  <si>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</si>
  <si>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</si>
  <si>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</si>
  <si>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</si>
  <si>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</si>
  <si>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</si>
  <si>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</si>
  <si>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</si>
  <si>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</si>
  <si>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</si>
  <si>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</si>
  <si>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</si>
  <si>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</si>
  <si>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</si>
  <si>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</si>
  <si>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</si>
  <si>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</si>
  <si>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</si>
  <si>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</si>
  <si>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</si>
  <si>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</si>
  <si>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</si>
  <si>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</si>
  <si>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</si>
  <si>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</si>
  <si>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</si>
  <si>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</si>
  <si>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</si>
  <si>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</si>
  <si>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</si>
  <si>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</si>
  <si>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</si>
  <si>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</si>
  <si>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</si>
  <si>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</si>
  <si>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</si>
  <si>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</si>
  <si>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</si>
  <si>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</si>
  <si>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</si>
  <si>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</si>
  <si>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</si>
  <si>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</si>
  <si>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</si>
  <si>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</si>
  <si>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</si>
  <si>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</si>
  <si>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</si>
  <si>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</si>
  <si>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</si>
  <si>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</si>
  <si>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</si>
  <si>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</si>
  <si>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</si>
  <si>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</si>
  <si>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</si>
  <si>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</si>
  <si>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</si>
  <si>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</si>
  <si>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</si>
  <si>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</si>
  <si>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</si>
  <si>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</si>
  <si>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</si>
  <si>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</si>
  <si>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</si>
  <si>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</si>
  <si>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</si>
  <si>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</si>
  <si>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</si>
  <si>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</si>
  <si>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</si>
  <si>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</si>
  <si>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</si>
  <si>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</si>
  <si>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</si>
  <si>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</si>
  <si>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</si>
  <si>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</si>
  <si>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</si>
  <si>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</si>
  <si>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</si>
  <si>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</si>
  <si>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</si>
  <si>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</si>
  <si>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</si>
  <si>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</si>
  <si>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</si>
  <si>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</si>
  <si>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</si>
  <si>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</si>
  <si>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</si>
  <si>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</si>
  <si>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</si>
  <si>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</si>
  <si>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</si>
  <si>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</si>
  <si>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</si>
  <si>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</si>
  <si>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</si>
  <si>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</si>
  <si>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</si>
  <si>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</si>
  <si>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</si>
  <si>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</si>
  <si>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</si>
  <si>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</si>
  <si>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</si>
  <si>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</si>
  <si>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</si>
  <si>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</si>
  <si>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</si>
  <si>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</si>
  <si>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</si>
  <si>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</si>
  <si>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</si>
  <si>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</si>
  <si>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</si>
  <si>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</si>
  <si>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</si>
  <si>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</si>
  <si>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</si>
  <si>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</si>
  <si>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</si>
  <si>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</si>
  <si>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</si>
  <si>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</si>
  <si>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</si>
  <si>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</si>
  <si>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</si>
  <si>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</si>
  <si>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</si>
  <si>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</si>
  <si>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</si>
  <si>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</si>
  <si>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</si>
  <si>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</si>
  <si>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</si>
  <si>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</si>
  <si>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</si>
  <si>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</si>
  <si>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</si>
  <si>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</si>
  <si>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</si>
  <si>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</si>
  <si>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</si>
  <si>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</si>
  <si>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</si>
  <si>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</si>
  <si>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</si>
  <si>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</si>
  <si>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</si>
  <si>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</si>
  <si>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</si>
  <si>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</si>
  <si>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</si>
  <si>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</si>
  <si>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</si>
  <si>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</si>
  <si>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</si>
  <si>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</si>
  <si>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</si>
  <si>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</si>
  <si>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</si>
  <si>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</si>
  <si>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</si>
  <si>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</si>
  <si>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</si>
  <si>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</si>
  <si>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</si>
  <si>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</si>
  <si>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</si>
  <si>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</si>
  <si>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</si>
  <si>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</si>
  <si>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</si>
  <si>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</si>
  <si>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</si>
  <si>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</si>
  <si>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</si>
  <si>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</si>
  <si>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</si>
  <si>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</si>
  <si>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</si>
  <si>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</si>
  <si>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</si>
  <si>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</si>
  <si>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</si>
  <si>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</si>
  <si>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</si>
  <si>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</si>
  <si>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</si>
  <si>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</si>
  <si>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</si>
  <si>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</si>
  <si>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</si>
  <si>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</si>
  <si>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</si>
  <si>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</si>
  <si>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</si>
  <si>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</si>
  <si>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</si>
  <si>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</si>
  <si>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</si>
  <si>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</si>
  <si>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</si>
  <si>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</si>
  <si>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</si>
  <si>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</si>
  <si>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</si>
  <si>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</si>
  <si>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</si>
  <si>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</si>
  <si>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</si>
  <si>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</si>
  <si>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</si>
  <si>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</si>
  <si>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</si>
  <si>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</si>
  <si>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</si>
  <si>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</si>
  <si>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</si>
  <si>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</si>
  <si>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</si>
  <si>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</si>
  <si>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</si>
  <si>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</si>
  <si>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</si>
  <si>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</si>
  <si>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</si>
  <si>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</si>
  <si>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</si>
  <si>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</si>
  <si>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</si>
  <si>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</si>
  <si>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</si>
  <si>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</si>
  <si>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</si>
  <si>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</si>
  <si>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</si>
  <si>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</si>
  <si>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</si>
  <si>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</si>
  <si>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</si>
  <si>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</si>
  <si>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</si>
  <si>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</si>
  <si>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</si>
  <si>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</si>
  <si>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</si>
  <si>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</si>
  <si>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</si>
  <si>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</si>
  <si>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</si>
  <si>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</si>
  <si>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</si>
  <si>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</si>
  <si>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</si>
  <si>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</si>
  <si>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</si>
  <si>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</si>
  <si>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</si>
  <si>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</si>
  <si>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</si>
  <si>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</si>
  <si>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</si>
  <si>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</si>
  <si>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</si>
  <si>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</si>
  <si>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</si>
  <si>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</si>
  <si>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</si>
  <si>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</si>
  <si>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</si>
  <si>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</si>
  <si>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</si>
  <si>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</si>
  <si>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</si>
  <si>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</si>
  <si>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</si>
  <si>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</si>
  <si>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</si>
  <si>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</si>
  <si>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</si>
  <si>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</si>
  <si>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</si>
  <si>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</si>
  <si>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</si>
  <si>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</si>
  <si>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</si>
  <si>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</si>
  <si>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</si>
  <si>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</si>
  <si>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</si>
  <si>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</si>
  <si>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</si>
  <si>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</si>
  <si>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</si>
  <si>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</si>
  <si>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</si>
  <si>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</si>
  <si>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</si>
  <si>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</si>
  <si>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</si>
  <si>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</si>
  <si>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</si>
  <si>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</si>
  <si>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</si>
  <si>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</si>
  <si>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</si>
  <si>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</si>
  <si>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</si>
  <si>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</si>
  <si>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</si>
  <si>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</si>
  <si>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</si>
  <si>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</si>
  <si>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</si>
  <si>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</si>
  <si>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</si>
  <si>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</si>
  <si>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</si>
  <si>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</si>
  <si>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</si>
  <si>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</si>
  <si>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</si>
  <si>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</si>
  <si>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</si>
  <si>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</si>
  <si>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</si>
  <si>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</si>
  <si>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</si>
  <si>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</si>
  <si>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</si>
  <si>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</si>
  <si>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</si>
  <si>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</si>
  <si>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</si>
  <si>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</si>
  <si>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</si>
  <si>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</si>
  <si>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</si>
  <si>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</si>
  <si>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</si>
  <si>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</si>
  <si>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</si>
  <si>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</si>
  <si>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</si>
  <si>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</si>
  <si>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</si>
  <si>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</si>
  <si>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</si>
  <si>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</si>
  <si>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</si>
  <si>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</si>
  <si>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</si>
  <si>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</si>
  <si>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</si>
  <si>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</si>
  <si>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</si>
  <si>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</si>
  <si>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</si>
  <si>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</si>
  <si>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</si>
  <si>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</si>
  <si>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</si>
  <si>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</si>
  <si>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</si>
  <si>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</si>
  <si>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</si>
  <si>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</si>
  <si>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</si>
  <si>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</si>
  <si>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</si>
  <si>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</si>
  <si>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</si>
  <si>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</si>
  <si>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</si>
  <si>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</si>
  <si>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</si>
  <si>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</si>
  <si>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</si>
  <si>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</si>
  <si>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</si>
  <si>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</si>
  <si>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</si>
  <si>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</si>
  <si>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</si>
  <si>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</si>
  <si>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</si>
  <si>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</si>
  <si>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</si>
  <si>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</si>
  <si>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</si>
  <si>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</si>
  <si>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</si>
  <si>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</si>
  <si>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</si>
  <si>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</si>
  <si>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</si>
  <si>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</si>
  <si>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</si>
  <si>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</si>
  <si>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</si>
  <si>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</si>
  <si>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</si>
  <si>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</si>
  <si>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</si>
  <si>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</si>
  <si>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</si>
  <si>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</si>
  <si>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</si>
  <si>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</si>
  <si>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</si>
  <si>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</si>
  <si>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</si>
  <si>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</si>
  <si>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</si>
  <si>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</si>
  <si>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</si>
  <si>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</si>
  <si>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</si>
  <si>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</si>
  <si>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</si>
  <si>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</si>
  <si>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</si>
  <si>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</si>
  <si>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</si>
  <si>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</si>
  <si>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</si>
  <si>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</si>
  <si>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</si>
  <si>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</si>
  <si>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</si>
  <si>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</si>
  <si>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</si>
  <si>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</si>
  <si>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</si>
  <si>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</si>
  <si>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</si>
  <si>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</si>
  <si>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</si>
  <si>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</si>
  <si>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</si>
  <si>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</si>
  <si>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</si>
  <si>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</si>
  <si>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</si>
  <si>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</si>
  <si>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</si>
  <si>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</si>
  <si>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</si>
  <si>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</si>
  <si>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</si>
  <si>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</si>
  <si>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</si>
  <si>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</si>
  <si>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</si>
  <si>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</si>
  <si>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</si>
  <si>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</si>
  <si>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</si>
  <si>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</si>
  <si>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</si>
  <si>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</si>
  <si>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</si>
  <si>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</si>
  <si>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</si>
  <si>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</si>
  <si>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</si>
  <si>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</si>
  <si>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</si>
  <si>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</si>
  <si>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</si>
  <si>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</si>
  <si>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</si>
  <si>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</si>
  <si>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</si>
  <si>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</si>
  <si>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</si>
  <si>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</si>
  <si>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</si>
  <si>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</si>
  <si>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</si>
  <si>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</si>
  <si>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</si>
  <si>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</si>
  <si>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</si>
  <si>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</si>
  <si>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</si>
  <si>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</si>
  <si>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</si>
  <si>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</si>
  <si>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</si>
  <si>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</si>
  <si>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</si>
  <si>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</si>
  <si>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</si>
  <si>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</si>
  <si>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</si>
  <si>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</si>
  <si>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</si>
  <si>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</si>
  <si>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</si>
  <si>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</si>
  <si>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</si>
  <si>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</si>
  <si>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</si>
  <si>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</si>
  <si>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</si>
  <si>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</si>
  <si>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</si>
  <si>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</si>
  <si>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</si>
  <si>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</si>
  <si>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</si>
  <si>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</si>
  <si>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</si>
  <si>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</si>
  <si>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</si>
  <si>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</si>
  <si>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</si>
  <si>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</si>
  <si>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</si>
  <si>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</si>
  <si>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</si>
  <si>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</si>
  <si>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</si>
  <si>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</si>
  <si>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</si>
  <si>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</si>
  <si>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</si>
  <si>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</si>
  <si>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</si>
  <si>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</si>
  <si>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</si>
  <si>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</si>
  <si>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</si>
  <si>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</si>
  <si>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</si>
  <si>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</si>
  <si>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</si>
  <si>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</si>
  <si>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</si>
  <si>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</si>
  <si>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</si>
  <si>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</si>
  <si>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</si>
  <si>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</si>
  <si>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</si>
  <si>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</si>
  <si>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</si>
  <si>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</si>
  <si>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</si>
  <si>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</si>
  <si>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</si>
  <si>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</si>
  <si>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</si>
  <si>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</si>
  <si>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</si>
  <si>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</si>
  <si>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</si>
  <si>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</si>
  <si>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</si>
  <si>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</si>
  <si>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</si>
  <si>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</si>
  <si>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</si>
  <si>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</si>
  <si>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</si>
  <si>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</si>
  <si>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</si>
  <si>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</si>
  <si>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</si>
  <si>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</si>
  <si>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</si>
  <si>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</si>
  <si>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</si>
  <si>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</si>
  <si>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</si>
  <si>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</si>
  <si>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</si>
  <si>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</si>
  <si>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</si>
  <si>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</si>
  <si>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</si>
  <si>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</si>
  <si>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</si>
  <si>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</si>
  <si>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</si>
  <si>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</si>
  <si>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</si>
  <si>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</si>
  <si>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</si>
  <si>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</si>
  <si>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</si>
  <si>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</si>
  <si>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</si>
  <si>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</si>
  <si>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</si>
  <si>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</si>
  <si>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</si>
  <si>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</si>
  <si>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</si>
  <si>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</si>
  <si>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</si>
  <si>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</si>
  <si>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</si>
  <si>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</si>
  <si>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</si>
  <si>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</si>
  <si>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</si>
  <si>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</si>
  <si>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</si>
  <si>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</si>
  <si>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</si>
  <si>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</si>
  <si>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</si>
  <si>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</si>
  <si>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</si>
  <si>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</si>
  <si>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</si>
  <si>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</si>
  <si>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</si>
  <si>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</si>
  <si>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</si>
  <si>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</si>
  <si>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</si>
  <si>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</si>
  <si>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</si>
  <si>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</si>
  <si>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</si>
  <si>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</si>
  <si>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</si>
  <si>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</si>
  <si>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</si>
  <si>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</si>
  <si>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</si>
  <si>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</si>
  <si>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</si>
  <si>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</si>
  <si>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</si>
  <si>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</si>
  <si>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</si>
  <si>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</si>
  <si>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</si>
  <si>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</si>
  <si>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</si>
  <si>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</si>
  <si>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</si>
  <si>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</si>
  <si>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</si>
  <si>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</si>
  <si>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</si>
  <si>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</si>
  <si>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</si>
  <si>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</si>
  <si>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</si>
  <si>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</si>
  <si>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</si>
  <si>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</si>
  <si>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</si>
  <si>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</si>
  <si>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</si>
  <si>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</si>
  <si>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</si>
  <si>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</si>
  <si>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</si>
  <si>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</si>
  <si>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</si>
  <si>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</si>
  <si>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</si>
  <si>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</si>
  <si>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</si>
  <si>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</si>
  <si>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</si>
  <si>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</si>
  <si>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</si>
  <si>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</si>
  <si>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</si>
  <si>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</si>
  <si>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</si>
  <si>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</si>
  <si>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</si>
  <si>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</si>
  <si>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</si>
  <si>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</si>
  <si>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</si>
  <si>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</si>
  <si>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</si>
  <si>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</si>
  <si>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</si>
  <si>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</si>
  <si>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</si>
  <si>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</si>
  <si>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</si>
  <si>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</si>
  <si>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</si>
  <si>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</si>
  <si>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</si>
  <si>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</si>
  <si>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</si>
  <si>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</si>
  <si>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</si>
  <si>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</si>
  <si>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</si>
  <si>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</si>
  <si>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</si>
  <si>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</si>
  <si>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</si>
  <si>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</si>
  <si>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</si>
  <si>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</si>
  <si>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</si>
  <si>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</si>
  <si>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</si>
  <si>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</si>
  <si>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</si>
  <si>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</si>
  <si>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</si>
  <si>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</si>
  <si>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</si>
  <si>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</si>
  <si>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</si>
  <si>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</si>
  <si>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</si>
  <si>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</si>
  <si>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</si>
  <si>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</si>
  <si>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</si>
  <si>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</si>
  <si>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</si>
  <si>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</si>
  <si>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</si>
  <si>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</si>
  <si>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</si>
  <si>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</si>
  <si>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</si>
  <si>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</si>
  <si>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</si>
  <si>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</si>
  <si>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</si>
  <si>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</si>
  <si>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</si>
  <si>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</si>
  <si>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</si>
  <si>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</si>
  <si>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</si>
  <si>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</si>
  <si>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</si>
  <si>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</si>
  <si>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</si>
  <si>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</si>
  <si>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</si>
  <si>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</si>
  <si>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</si>
  <si>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</si>
  <si>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</si>
  <si>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</si>
  <si>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</si>
  <si>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</si>
  <si>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</si>
  <si>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</si>
  <si>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</si>
  <si>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</si>
  <si>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</si>
  <si>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</si>
  <si>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</si>
  <si>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</si>
  <si>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</si>
  <si>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</si>
  <si>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</si>
  <si>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</si>
  <si>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</si>
  <si>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</si>
  <si>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</si>
  <si>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</si>
  <si>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</si>
  <si>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</si>
  <si>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</si>
  <si>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</si>
  <si>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</si>
  <si>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</si>
  <si>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</si>
  <si>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</si>
  <si>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</si>
  <si>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</si>
  <si>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</si>
  <si>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</si>
  <si>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</si>
  <si>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</si>
  <si>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</si>
  <si>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</si>
  <si>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</si>
  <si>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</si>
  <si>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</si>
  <si>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</si>
  <si>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</si>
  <si>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</si>
  <si>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</si>
  <si>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</si>
  <si>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</si>
  <si>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</si>
  <si>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</si>
  <si>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</si>
  <si>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</si>
  <si>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</si>
  <si>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</si>
  <si>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</si>
  <si>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</si>
  <si>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</si>
  <si>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</si>
  <si>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</si>
  <si>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</si>
  <si>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</si>
  <si>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</si>
  <si>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</si>
  <si>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</si>
  <si>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</si>
  <si>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</si>
  <si>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</si>
  <si>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</si>
  <si>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</si>
  <si>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</si>
  <si>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</si>
  <si>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</si>
  <si>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</si>
  <si>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</si>
  <si>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</si>
  <si>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</si>
  <si>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</si>
  <si>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</si>
  <si>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</si>
  <si>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</si>
  <si>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</si>
  <si>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</si>
  <si>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</si>
  <si>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</si>
  <si>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</si>
  <si>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</si>
  <si>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</si>
  <si>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</si>
  <si>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</si>
  <si>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</si>
  <si>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</si>
  <si>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</si>
  <si>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</si>
  <si>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</si>
  <si>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</si>
  <si>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</si>
  <si>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</si>
  <si>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</si>
  <si>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</si>
  <si>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</si>
  <si>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</si>
  <si>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</si>
  <si>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</si>
  <si>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</si>
  <si>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</si>
  <si>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</si>
  <si>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</si>
  <si>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</si>
  <si>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</si>
  <si>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</si>
  <si>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</si>
  <si>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</si>
  <si>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</si>
  <si>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</si>
  <si>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</si>
  <si>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</si>
  <si>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</si>
  <si>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</si>
  <si>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</si>
  <si>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</si>
  <si>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</si>
  <si>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</si>
  <si>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</si>
  <si>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</si>
  <si>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</si>
  <si>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</si>
  <si>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</si>
  <si>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</si>
  <si>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</si>
  <si>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</si>
  <si>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</si>
  <si>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</si>
  <si>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</si>
  <si>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</si>
  <si>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</si>
  <si>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</si>
  <si>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</si>
  <si>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</si>
  <si>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</si>
  <si>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</si>
  <si>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</si>
  <si>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</si>
  <si>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</si>
  <si>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</si>
  <si>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</si>
  <si>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</si>
  <si>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</si>
  <si>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</si>
  <si>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</si>
  <si>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</si>
  <si>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</si>
  <si>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</si>
  <si>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</si>
  <si>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</si>
  <si>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</si>
  <si>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</si>
  <si>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</si>
  <si>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</si>
  <si>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</si>
  <si>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</si>
  <si>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</si>
  <si>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</si>
  <si>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</si>
  <si>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</si>
  <si>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</si>
  <si>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</si>
  <si>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</si>
  <si>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</si>
  <si>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</si>
  <si>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</si>
  <si>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</si>
  <si>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</si>
  <si>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</si>
  <si>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</si>
  <si>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</si>
  <si>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</si>
  <si>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</si>
  <si>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</si>
  <si>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</si>
  <si>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</si>
  <si>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</si>
  <si>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</si>
  <si>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</si>
  <si>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</si>
  <si>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</si>
  <si>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</si>
  <si>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</si>
  <si>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</si>
  <si>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</si>
  <si>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</si>
  <si>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</si>
  <si>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</si>
  <si>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</si>
  <si>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</si>
  <si>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</si>
  <si>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</si>
  <si>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</si>
  <si>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</si>
  <si>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</si>
  <si>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</si>
  <si>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</si>
  <si>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</si>
  <si>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</si>
  <si>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</si>
  <si>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</si>
  <si>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</si>
  <si>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</si>
  <si>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</si>
  <si>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</si>
  <si>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</si>
  <si>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</si>
  <si>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</si>
  <si>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</si>
  <si>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</si>
  <si>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</si>
  <si>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</si>
  <si>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</si>
  <si>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</si>
  <si>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</si>
  <si>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</si>
  <si>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</si>
  <si>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</si>
  <si>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</si>
  <si>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</si>
  <si>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</si>
  <si>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</si>
  <si>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</si>
  <si>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</si>
  <si>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</si>
  <si>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</si>
  <si>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</si>
  <si>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</si>
  <si>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</si>
  <si>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</si>
  <si>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</si>
  <si>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</si>
  <si>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</si>
  <si>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</si>
  <si>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</si>
  <si>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</si>
  <si>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</si>
  <si>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</si>
  <si>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</si>
  <si>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</si>
  <si>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</si>
  <si>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</si>
  <si>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</si>
  <si>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</si>
  <si>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</si>
  <si>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</si>
  <si>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</si>
  <si>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</si>
  <si>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</si>
  <si>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</si>
  <si>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</si>
  <si>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</si>
  <si>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</si>
  <si>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</si>
  <si>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</si>
  <si>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</si>
  <si>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</si>
  <si>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</si>
  <si>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</si>
  <si>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</si>
  <si>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</si>
  <si>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</si>
  <si>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</si>
  <si>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</si>
  <si>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</si>
  <si>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</si>
  <si>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</si>
  <si>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</si>
  <si>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</si>
  <si>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</si>
  <si>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</si>
  <si>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</si>
  <si>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</si>
  <si>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</si>
  <si>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</si>
  <si>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</si>
  <si>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</si>
  <si>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</si>
  <si>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</si>
  <si>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</si>
  <si>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</si>
  <si>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</si>
  <si>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</si>
  <si>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</si>
  <si>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</si>
  <si>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</si>
  <si>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</si>
  <si>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</si>
  <si>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</si>
  <si>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</si>
  <si>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</si>
  <si>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</si>
  <si>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</si>
  <si>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</si>
  <si>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</si>
  <si>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</si>
  <si>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</si>
  <si>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</si>
  <si>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</si>
  <si>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</si>
  <si>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</si>
  <si>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</si>
  <si>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</si>
  <si>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</si>
  <si>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</si>
  <si>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</si>
  <si>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</si>
  <si>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</si>
  <si>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</si>
  <si>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</si>
  <si>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</si>
  <si>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</si>
  <si>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</si>
  <si>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</si>
  <si>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</si>
  <si>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</si>
  <si>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</si>
  <si>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</si>
  <si>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</si>
  <si>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</si>
  <si>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</si>
  <si>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</si>
  <si>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</si>
  <si>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</si>
  <si>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</si>
  <si>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</si>
  <si>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</si>
  <si>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</si>
  <si>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</si>
  <si>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</si>
  <si>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</si>
  <si>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</si>
  <si>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</si>
  <si>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</si>
  <si>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</si>
  <si>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</si>
  <si>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</si>
  <si>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</si>
  <si>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</si>
  <si>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</si>
  <si>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</si>
  <si>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</si>
  <si>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</si>
  <si>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</si>
  <si>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</si>
  <si>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</si>
  <si>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</si>
  <si>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</si>
  <si>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</si>
  <si>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</si>
  <si>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</si>
  <si>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</si>
  <si>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</si>
  <si>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</si>
  <si>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</si>
  <si>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</si>
  <si>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</si>
  <si>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</si>
  <si>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</si>
  <si>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</si>
  <si>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</si>
  <si>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</si>
  <si>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</si>
  <si>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</si>
  <si>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</si>
  <si>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</si>
  <si>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</si>
  <si>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</si>
  <si>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</si>
  <si>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</si>
  <si>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</si>
  <si>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</si>
  <si>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</si>
  <si>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</si>
  <si>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</si>
  <si>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</si>
  <si>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</si>
  <si>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</si>
  <si>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</si>
  <si>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</si>
  <si>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</si>
  <si>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</si>
  <si>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</si>
  <si>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</si>
  <si>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</si>
  <si>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</si>
  <si>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</si>
  <si>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</si>
  <si>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</si>
  <si>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</si>
  <si>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</si>
  <si>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</si>
  <si>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</si>
  <si>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</si>
  <si>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</si>
  <si>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</si>
  <si>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</si>
  <si>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</si>
  <si>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</si>
  <si>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</si>
  <si>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</si>
  <si>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</si>
  <si>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</si>
  <si>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</si>
  <si>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</si>
  <si>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</si>
  <si>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</si>
  <si>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</si>
  <si>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</si>
  <si>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</si>
  <si>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</si>
  <si>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</si>
  <si>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</si>
  <si>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</si>
  <si>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</si>
  <si>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</si>
  <si>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</si>
  <si>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</si>
  <si>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</si>
  <si>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</si>
  <si>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</si>
  <si>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</si>
  <si>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</si>
  <si>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</si>
  <si>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</si>
  <si>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</si>
  <si>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</si>
  <si>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</si>
  <si>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</si>
  <si>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</si>
  <si>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</si>
  <si>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</si>
  <si>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</si>
  <si>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</si>
  <si>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</si>
  <si>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</si>
  <si>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</si>
  <si>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</si>
  <si>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</si>
  <si>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</si>
  <si>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</si>
  <si>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</si>
  <si>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</si>
  <si>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</si>
  <si>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</si>
  <si>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</si>
  <si>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</si>
  <si>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</si>
  <si>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</si>
  <si>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</si>
  <si>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</si>
  <si>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</si>
  <si>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</si>
  <si>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</si>
  <si>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</si>
  <si>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</si>
  <si>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</si>
  <si>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</si>
  <si>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</si>
  <si>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</si>
  <si>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</si>
  <si>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</si>
  <si>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</si>
  <si>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</si>
  <si>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</si>
  <si>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</si>
  <si>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</si>
  <si>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</si>
  <si>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</si>
  <si>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</si>
  <si>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</si>
  <si>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</si>
  <si>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</si>
  <si>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</si>
  <si>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</si>
  <si>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</si>
  <si>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</si>
  <si>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</si>
  <si>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</si>
  <si>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</si>
  <si>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</si>
  <si>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</si>
  <si>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</si>
  <si>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</si>
  <si>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</si>
  <si>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</si>
  <si>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</si>
  <si>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</si>
  <si>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</si>
  <si>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</si>
  <si>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</si>
  <si>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</si>
  <si>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</si>
  <si>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</si>
  <si>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</si>
  <si>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</si>
  <si>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</si>
  <si>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</si>
  <si>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</si>
  <si>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</si>
  <si>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</si>
  <si>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</si>
  <si>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</si>
  <si>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</si>
  <si>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</si>
  <si>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</si>
  <si>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</si>
  <si>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</si>
  <si>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</si>
  <si>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</si>
  <si>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</si>
  <si>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</si>
  <si>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</si>
  <si>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</si>
  <si>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</si>
  <si>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</si>
  <si>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</si>
  <si>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</si>
  <si>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</si>
  <si>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</si>
  <si>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</si>
  <si>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</si>
  <si>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</si>
  <si>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</si>
  <si>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</si>
  <si>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</si>
  <si>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</si>
  <si>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</si>
  <si>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</si>
  <si>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</si>
  <si>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</si>
  <si>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</si>
  <si>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</si>
  <si>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</si>
  <si>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</si>
  <si>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</si>
  <si>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</si>
  <si>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</si>
  <si>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</si>
  <si>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</si>
  <si>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</si>
  <si>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</si>
  <si>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</si>
  <si>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</si>
  <si>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</si>
  <si>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</si>
  <si>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</si>
  <si>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</si>
  <si>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</si>
  <si>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</si>
  <si>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</si>
  <si>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</si>
  <si>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</si>
  <si>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</si>
  <si>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</si>
  <si>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</si>
  <si>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</si>
  <si>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</si>
  <si>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</si>
  <si>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</si>
  <si>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</si>
  <si>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</si>
  <si>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</si>
  <si>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</si>
  <si>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</si>
  <si>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</si>
  <si>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</si>
  <si>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</si>
  <si>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</si>
  <si>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</si>
  <si>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</si>
  <si>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</si>
  <si>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</si>
  <si>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</si>
  <si>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</si>
  <si>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</si>
  <si>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</si>
  <si>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</si>
  <si>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</si>
  <si>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</si>
  <si>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</si>
  <si>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</si>
  <si>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</si>
  <si>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</si>
  <si>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</si>
  <si>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</si>
  <si>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</si>
  <si>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</si>
  <si>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</si>
  <si>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</si>
  <si>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</si>
  <si>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</si>
  <si>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</si>
  <si>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</si>
  <si>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</si>
  <si>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</si>
  <si>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</si>
  <si>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</si>
  <si>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</si>
  <si>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</si>
  <si>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</si>
  <si>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</si>
  <si>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</si>
  <si>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</si>
  <si>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</si>
  <si>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</si>
  <si>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</si>
  <si>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</si>
  <si>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</si>
  <si>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</si>
  <si>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</si>
  <si>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</si>
  <si>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</si>
  <si>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</si>
  <si>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</si>
  <si>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</si>
  <si>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</si>
  <si>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</si>
  <si>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</si>
  <si>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</si>
  <si>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</si>
  <si>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</si>
  <si>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</si>
  <si>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</si>
  <si>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</si>
  <si>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</si>
  <si>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</si>
  <si>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</si>
  <si>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</si>
  <si>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</si>
  <si>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</si>
  <si>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</si>
  <si>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</si>
  <si>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</si>
  <si>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</si>
  <si>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</si>
  <si>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</si>
  <si>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</si>
  <si>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</si>
  <si>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</si>
  <si>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</si>
  <si>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</si>
  <si>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</si>
  <si>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</si>
  <si>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</si>
  <si>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</si>
  <si>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</si>
  <si>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</si>
  <si>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</si>
  <si>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</si>
  <si>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</si>
  <si>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</si>
  <si>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</si>
  <si>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</si>
  <si>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</si>
  <si>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</si>
  <si>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</si>
  <si>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</si>
  <si>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</si>
  <si>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</si>
  <si>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</si>
  <si>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</si>
  <si>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</si>
  <si>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</si>
  <si>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</si>
  <si>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</si>
  <si>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</si>
  <si>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</si>
  <si>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</si>
  <si>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</si>
  <si>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</si>
  <si>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</si>
  <si>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</si>
  <si>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</si>
  <si>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</si>
  <si>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</si>
  <si>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</si>
  <si>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</si>
  <si>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</si>
  <si>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</si>
  <si>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</si>
  <si>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</si>
  <si>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</si>
  <si>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</si>
  <si>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</si>
  <si>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</si>
  <si>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</si>
  <si>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</si>
  <si>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</si>
  <si>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</si>
  <si>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</si>
  <si>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</si>
  <si>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</si>
  <si>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</si>
  <si>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</si>
  <si>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</si>
  <si>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</si>
  <si>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</si>
  <si>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</si>
  <si>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</si>
  <si>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</si>
  <si>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</si>
  <si>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</si>
  <si>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</si>
  <si>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</si>
  <si>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</si>
  <si>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</si>
  <si>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</si>
  <si>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</si>
  <si>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</si>
  <si>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</si>
  <si>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</si>
  <si>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</si>
  <si>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</si>
  <si>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</si>
  <si>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</si>
  <si>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</si>
  <si>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</si>
  <si>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</si>
  <si>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</si>
  <si>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</si>
  <si>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</si>
  <si>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</si>
  <si>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</si>
  <si>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</si>
  <si>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</si>
  <si>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</si>
  <si>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</si>
  <si>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</si>
  <si>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</si>
  <si>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</si>
  <si>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</si>
  <si>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</si>
  <si>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</si>
  <si>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</si>
  <si>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</si>
  <si>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</si>
  <si>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</si>
  <si>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</si>
  <si>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</si>
  <si>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</si>
  <si>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</si>
  <si>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</si>
  <si>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</si>
  <si>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</si>
  <si>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</si>
  <si>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</si>
  <si>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</si>
  <si>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</si>
  <si>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</si>
  <si>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</si>
  <si>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</si>
  <si>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</si>
  <si>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</si>
  <si>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</si>
  <si>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</si>
  <si>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</si>
  <si>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</si>
  <si>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</si>
  <si>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</si>
  <si>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</si>
  <si>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</si>
  <si>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</si>
  <si>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</si>
  <si>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</si>
  <si>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</si>
  <si>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</si>
  <si>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</si>
  <si>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</si>
  <si>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</si>
  <si>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</si>
  <si>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</si>
  <si>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</si>
  <si>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</si>
  <si>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</si>
  <si>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</si>
  <si>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</si>
  <si>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</si>
  <si>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</si>
  <si>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</si>
  <si>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</si>
  <si>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</si>
  <si>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</si>
  <si>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</si>
  <si>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</si>
  <si>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</si>
  <si>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</si>
  <si>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</si>
  <si>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</si>
  <si>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</si>
  <si>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</si>
  <si>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</si>
  <si>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</si>
  <si>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</si>
  <si>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</si>
  <si>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</si>
  <si>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</si>
  <si>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</si>
  <si>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</si>
  <si>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</si>
  <si>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</si>
  <si>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</si>
  <si>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</si>
  <si>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</si>
  <si>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</si>
  <si>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</si>
  <si>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</si>
  <si>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</si>
  <si>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</si>
  <si>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</si>
  <si>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</si>
  <si>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</si>
  <si>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</si>
  <si>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</si>
  <si>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</si>
  <si>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</si>
  <si>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</si>
  <si>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</si>
  <si>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</si>
  <si>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</si>
  <si>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</si>
  <si>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</si>
  <si>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</si>
  <si>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</si>
  <si>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</si>
  <si>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</si>
  <si>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</si>
  <si>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</si>
  <si>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</si>
  <si>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</si>
  <si>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</si>
  <si>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</si>
  <si>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</si>
  <si>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</si>
  <si>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</si>
  <si>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</si>
  <si>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</si>
  <si>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</si>
  <si>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</si>
  <si>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</si>
  <si>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</si>
  <si>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</si>
  <si>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</si>
  <si>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</si>
  <si>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</si>
  <si>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</si>
  <si>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</si>
  <si>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</si>
  <si>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</si>
  <si>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</si>
  <si>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</si>
  <si>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</si>
  <si>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</si>
  <si>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</si>
  <si>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</si>
  <si>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</si>
  <si>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</si>
  <si>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</si>
  <si>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</si>
  <si>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</si>
  <si>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</si>
  <si>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</si>
  <si>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</si>
  <si>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</si>
  <si>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</si>
  <si>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</si>
  <si>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</si>
  <si>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</si>
  <si>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</si>
  <si>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</si>
  <si>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</si>
  <si>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</si>
  <si>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</si>
  <si>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</si>
  <si>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</si>
  <si>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</si>
  <si>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</si>
  <si>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</si>
  <si>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</si>
  <si>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</si>
  <si>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</si>
  <si>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</si>
  <si>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</si>
  <si>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</si>
  <si>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</si>
  <si>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</si>
  <si>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</si>
  <si>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</si>
  <si>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</si>
  <si>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</si>
  <si>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</si>
  <si>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</si>
  <si>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</si>
  <si>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</si>
  <si>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</si>
  <si>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</si>
  <si>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</si>
  <si>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</si>
  <si>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</si>
  <si>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</si>
  <si>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</si>
  <si>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</si>
  <si>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</si>
  <si>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</si>
  <si>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</si>
  <si>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</si>
  <si>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</si>
  <si>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</si>
  <si>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</si>
  <si>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</si>
  <si>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</si>
  <si>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</si>
  <si>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</si>
  <si>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</si>
  <si>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</si>
  <si>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</si>
  <si>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</si>
  <si>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</si>
  <si>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</si>
  <si>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</si>
  <si>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</si>
  <si>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</si>
  <si>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</si>
  <si>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</si>
  <si>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</si>
  <si>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</si>
  <si>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</si>
  <si>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</si>
  <si>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</si>
  <si>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</si>
  <si>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</si>
  <si>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</si>
  <si>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</si>
  <si>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</si>
  <si>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</si>
  <si>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</si>
  <si>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</si>
  <si>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</si>
  <si>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</si>
  <si>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</si>
  <si>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</si>
  <si>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</si>
  <si>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</si>
  <si>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</si>
  <si>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</si>
  <si>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</si>
  <si>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</si>
  <si>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</si>
  <si>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</si>
  <si>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</si>
  <si>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</si>
  <si>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</si>
  <si>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</si>
  <si>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</si>
  <si>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</si>
  <si>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</si>
  <si>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</si>
  <si>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</si>
  <si>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</si>
  <si>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</si>
  <si>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</si>
  <si>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</si>
  <si>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</si>
  <si>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</si>
  <si>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</si>
  <si>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</si>
  <si>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</si>
  <si>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</si>
  <si>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</si>
  <si>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</si>
  <si>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</si>
  <si>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</si>
  <si>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</si>
  <si>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</si>
  <si>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</si>
  <si>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</si>
  <si>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</si>
  <si>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</si>
  <si>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</si>
  <si>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</si>
  <si>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</si>
  <si>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</si>
  <si>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</si>
  <si>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</si>
  <si>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</si>
  <si>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</si>
  <si>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</si>
  <si>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</si>
  <si>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</si>
  <si>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</si>
  <si>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</si>
  <si>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</si>
  <si>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</si>
  <si>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</si>
  <si>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</si>
  <si>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</si>
  <si>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</si>
  <si>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</si>
  <si>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</si>
  <si>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</si>
  <si>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</si>
  <si>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</si>
  <si>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</si>
  <si>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</si>
  <si>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</si>
  <si>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</si>
  <si>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</si>
  <si>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</si>
  <si>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</si>
  <si>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</si>
  <si>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</si>
  <si>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</si>
  <si>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</si>
  <si>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</si>
  <si>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</si>
  <si>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</si>
  <si>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</si>
  <si>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</si>
  <si>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</si>
  <si>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</si>
  <si>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</si>
  <si>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</si>
  <si>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</si>
  <si>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</si>
  <si>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</si>
  <si>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</si>
  <si>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</si>
  <si>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</si>
  <si>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</si>
  <si>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</si>
  <si>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</si>
  <si>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</si>
  <si>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</si>
  <si>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</si>
  <si>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</si>
  <si>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</si>
  <si>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</si>
  <si>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</si>
  <si>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</si>
  <si>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</si>
  <si>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</si>
  <si>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</si>
  <si>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</si>
  <si>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</si>
  <si>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</si>
  <si>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</si>
  <si>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</si>
  <si>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</si>
  <si>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</si>
  <si>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</si>
  <si>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</si>
  <si>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</si>
  <si>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</si>
  <si>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</si>
  <si>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</si>
  <si>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</si>
  <si>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</si>
  <si>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</si>
  <si>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</si>
  <si>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</si>
  <si>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</si>
  <si>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</si>
  <si>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</si>
  <si>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</si>
  <si>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</si>
  <si>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</si>
  <si>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</si>
  <si>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</si>
  <si>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</si>
  <si>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</si>
  <si>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</si>
  <si>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</si>
  <si>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</si>
  <si>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</si>
  <si>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</si>
  <si>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</si>
  <si>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</si>
  <si>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</si>
  <si>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</si>
  <si>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</si>
  <si>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</si>
  <si>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</si>
  <si>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</si>
  <si>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</si>
  <si>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</si>
  <si>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</si>
  <si>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</si>
  <si>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</si>
  <si>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</si>
  <si>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</si>
  <si>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</si>
  <si>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</si>
  <si>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</si>
  <si>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</si>
  <si>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</si>
  <si>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</si>
  <si>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</si>
  <si>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</si>
  <si>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</si>
  <si>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</si>
  <si>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</si>
  <si>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</si>
  <si>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</si>
  <si>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</si>
  <si>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</si>
  <si>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</si>
  <si>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</si>
  <si>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</si>
  <si>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</si>
  <si>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</si>
  <si>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</si>
  <si>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</si>
  <si>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</si>
  <si>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</si>
  <si>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</si>
  <si>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</si>
  <si>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</si>
  <si>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</si>
  <si>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</si>
  <si>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</si>
  <si>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</si>
  <si>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</si>
  <si>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</si>
  <si>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</si>
  <si>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</si>
  <si>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</si>
  <si>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</si>
  <si>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</si>
  <si>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</si>
  <si>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</si>
  <si>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</si>
  <si>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</si>
  <si>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</si>
  <si>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</si>
  <si>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</si>
  <si>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</si>
  <si>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</si>
  <si>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</si>
  <si>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</si>
  <si>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</si>
  <si>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</si>
  <si>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</si>
  <si>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</si>
  <si>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</si>
  <si>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</si>
  <si>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</si>
  <si>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</si>
  <si>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</si>
  <si>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</si>
  <si>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</si>
  <si>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</si>
  <si>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</si>
  <si>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</si>
  <si>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</si>
  <si>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</si>
  <si>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</si>
  <si>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</si>
  <si>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</si>
  <si>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</si>
  <si>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</si>
  <si>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</si>
  <si>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</si>
  <si>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</si>
  <si>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</si>
  <si>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</si>
  <si>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</si>
  <si>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</si>
  <si>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</si>
  <si>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</si>
  <si>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</si>
  <si>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</si>
  <si>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</si>
  <si>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</si>
  <si>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</si>
  <si>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</si>
  <si>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</si>
  <si>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</si>
  <si>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</si>
  <si>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</si>
  <si>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</si>
  <si>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</si>
  <si>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</si>
  <si>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</si>
  <si>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</si>
  <si>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</si>
  <si>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</si>
  <si>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</si>
  <si>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</si>
  <si>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</si>
  <si>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</si>
  <si>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</si>
  <si>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</si>
  <si>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</si>
  <si>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</si>
  <si>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</si>
  <si>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</si>
  <si>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</si>
  <si>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</si>
  <si>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</si>
  <si>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</si>
  <si>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</si>
  <si>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</si>
  <si>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</si>
  <si>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</si>
  <si>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</si>
  <si>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</si>
  <si>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</si>
  <si>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</si>
  <si>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</si>
  <si>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</si>
  <si>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</si>
  <si>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</si>
  <si>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</si>
  <si>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</si>
  <si>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</si>
  <si>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</si>
  <si>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</si>
  <si>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</si>
  <si>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</si>
  <si>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</si>
  <si>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</si>
  <si>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</si>
  <si>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</si>
  <si>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</si>
  <si>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</si>
  <si>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</si>
  <si>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</si>
  <si>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</si>
  <si>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</si>
  <si>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</si>
  <si>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</si>
  <si>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</si>
  <si>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</si>
  <si>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</si>
  <si>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</si>
  <si>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</si>
  <si>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</si>
  <si>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</si>
  <si>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</si>
  <si>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</si>
  <si>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</si>
  <si>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</si>
  <si>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</si>
  <si>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</si>
  <si>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</si>
  <si>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</si>
  <si>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</si>
  <si>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</si>
  <si>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</si>
  <si>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</si>
  <si>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</si>
  <si>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</si>
  <si>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</si>
  <si>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</si>
  <si>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</si>
  <si>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</si>
  <si>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</si>
  <si>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</si>
  <si>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</si>
  <si>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</si>
  <si>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</si>
  <si>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</si>
  <si>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</si>
  <si>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</si>
  <si>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</si>
  <si>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</si>
  <si>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</si>
  <si>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</si>
  <si>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</si>
  <si>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</si>
  <si>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</si>
  <si>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</si>
  <si>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</si>
  <si>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</si>
  <si>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</si>
  <si>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</si>
  <si>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</si>
  <si>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</si>
  <si>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</si>
  <si>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</si>
  <si>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</si>
  <si>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</si>
  <si>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</si>
  <si>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</si>
  <si>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</si>
  <si>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</si>
  <si>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</si>
  <si>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</si>
  <si>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</si>
  <si>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</si>
  <si>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</si>
  <si>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</si>
  <si>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</si>
  <si>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</si>
  <si>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</si>
  <si>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</si>
  <si>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</si>
  <si>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</si>
  <si>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</si>
  <si>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</si>
  <si>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</si>
  <si>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</si>
  <si>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</si>
  <si>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</si>
  <si>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</si>
  <si>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</si>
  <si>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</si>
  <si>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</si>
  <si>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</si>
  <si>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</si>
  <si>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</si>
  <si>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</si>
  <si>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</si>
  <si>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</si>
  <si>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</si>
  <si>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</si>
  <si>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</si>
  <si>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</si>
  <si>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</si>
  <si>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</si>
  <si>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</si>
  <si>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</si>
  <si>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</si>
  <si>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</si>
  <si>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</si>
  <si>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</si>
  <si>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</si>
  <si>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</si>
  <si>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</si>
  <si>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</si>
  <si>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</si>
  <si>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</si>
  <si>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</si>
  <si>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</si>
  <si>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</si>
  <si>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</si>
  <si>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</si>
  <si>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</si>
  <si>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</si>
  <si>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</si>
  <si>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</si>
  <si>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</si>
  <si>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</si>
  <si>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</si>
  <si>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</si>
  <si>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</si>
  <si>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</si>
  <si>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</si>
  <si>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</si>
  <si>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</si>
  <si>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</si>
  <si>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</si>
  <si>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</si>
  <si>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</si>
  <si>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</si>
  <si>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</si>
  <si>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</si>
  <si>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</si>
  <si>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</si>
  <si>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</si>
  <si>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</si>
  <si>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</si>
  <si>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</si>
  <si>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</si>
  <si>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</si>
  <si>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</si>
  <si>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</si>
  <si>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</si>
  <si>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</si>
  <si>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</si>
  <si>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</si>
  <si>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</si>
  <si>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</si>
  <si>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</si>
  <si>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</si>
  <si>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</si>
  <si>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</si>
  <si>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</si>
  <si>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</si>
  <si>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</si>
  <si>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</si>
  <si>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</si>
  <si>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</si>
  <si>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</si>
  <si>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</si>
  <si>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</si>
  <si>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</si>
  <si>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</si>
  <si>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</si>
  <si>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</si>
  <si>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</si>
  <si>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</si>
  <si>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</si>
  <si>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</si>
  <si>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</si>
  <si>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</si>
  <si>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</si>
  <si>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</si>
  <si>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</si>
  <si>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</si>
  <si>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</si>
  <si>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</si>
  <si>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</si>
  <si>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</si>
  <si>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</si>
  <si>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</si>
  <si>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</si>
  <si>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</si>
  <si>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</si>
  <si>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</si>
  <si>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</si>
  <si>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</si>
  <si>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</si>
  <si>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</si>
  <si>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</si>
  <si>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</si>
  <si>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</si>
  <si>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</si>
  <si>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</si>
  <si>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</si>
  <si>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</si>
  <si>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</si>
  <si>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</si>
  <si>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</si>
  <si>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</si>
  <si>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</si>
  <si>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</si>
  <si>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</si>
  <si>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</si>
  <si>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</si>
  <si>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</si>
  <si>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</si>
  <si>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</si>
  <si>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</si>
  <si>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</si>
  <si>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</si>
  <si>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</si>
  <si>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</si>
  <si>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</si>
  <si>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</si>
  <si>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</si>
  <si>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</si>
  <si>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</si>
  <si>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</si>
  <si>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</si>
  <si>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</si>
  <si>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</si>
  <si>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</si>
  <si>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</si>
  <si>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</si>
  <si>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</si>
  <si>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</si>
  <si>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</si>
  <si>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</si>
  <si>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</si>
  <si>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</si>
  <si>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</si>
  <si>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</si>
  <si>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</si>
  <si>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</si>
  <si>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</si>
  <si>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</si>
  <si>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</si>
  <si>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</si>
  <si>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</si>
  <si>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</si>
  <si>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</si>
  <si>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</si>
  <si>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</si>
  <si>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</si>
  <si>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</si>
  <si>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</si>
  <si>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</si>
  <si>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</si>
  <si>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</si>
  <si>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</si>
  <si>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</si>
  <si>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</si>
  <si>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</si>
  <si>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</si>
  <si>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</si>
  <si>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</si>
  <si>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</si>
  <si>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</si>
  <si>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</si>
  <si>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</si>
  <si>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</si>
  <si>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</si>
  <si>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</si>
  <si>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</si>
  <si>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</si>
  <si>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</si>
  <si>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</si>
  <si>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</si>
  <si>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</si>
  <si>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</si>
  <si>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</si>
  <si>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</si>
  <si>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</si>
  <si>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</si>
  <si>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</si>
  <si>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</si>
  <si>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</si>
  <si>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</si>
  <si>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</si>
  <si>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</si>
  <si>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</si>
  <si>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</si>
  <si>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</si>
  <si>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</si>
  <si>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</si>
  <si>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</si>
  <si>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</si>
  <si>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</si>
  <si>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</si>
  <si>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</si>
  <si>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</si>
  <si>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</si>
  <si>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</si>
  <si>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</si>
  <si>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</si>
  <si>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</si>
  <si>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</si>
  <si>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</si>
  <si>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</si>
  <si>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</si>
  <si>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</si>
  <si>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</si>
  <si>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</si>
  <si>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</si>
  <si>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</si>
  <si>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</si>
  <si>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</si>
  <si>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</si>
  <si>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</si>
  <si>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</si>
  <si>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</si>
  <si>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</si>
  <si>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</si>
  <si>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</si>
  <si>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</si>
  <si>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</si>
  <si>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</si>
  <si>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</si>
  <si>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</si>
  <si>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</si>
  <si>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</si>
  <si>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</si>
  <si>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</si>
  <si>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</si>
  <si>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</si>
  <si>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</si>
  <si>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</si>
  <si>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</si>
  <si>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</si>
  <si>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</si>
  <si>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</si>
  <si>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</si>
  <si>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</si>
  <si>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</si>
  <si>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</si>
  <si>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</si>
  <si>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</si>
  <si>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</si>
  <si>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</si>
  <si>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</si>
  <si>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</si>
  <si>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</si>
  <si>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</si>
  <si>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</si>
  <si>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</si>
  <si>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</si>
  <si>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</si>
  <si>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</si>
  <si>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</si>
  <si>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</si>
  <si>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</si>
  <si>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</si>
  <si>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</si>
  <si>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</si>
  <si>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</si>
  <si>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</si>
  <si>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</si>
  <si>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</si>
  <si>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</si>
  <si>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</si>
  <si>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</si>
  <si>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</si>
  <si>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</si>
  <si>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</si>
  <si>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</si>
  <si>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</si>
  <si>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</si>
  <si>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</si>
  <si>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</si>
  <si>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</si>
  <si>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</si>
  <si>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</si>
  <si>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</si>
  <si>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</si>
  <si>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</si>
  <si>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</si>
  <si>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</si>
  <si>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</si>
  <si>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</si>
  <si>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</si>
  <si>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</si>
  <si>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</si>
  <si>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</si>
  <si>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</si>
  <si>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</si>
  <si>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</si>
  <si>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</si>
  <si>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</si>
  <si>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</si>
  <si>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</si>
  <si>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</si>
  <si>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</si>
  <si>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</si>
  <si>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</si>
  <si>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</si>
  <si>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</si>
  <si>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</si>
  <si>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</si>
  <si>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</si>
  <si>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</si>
  <si>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</si>
  <si>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</si>
  <si>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</si>
  <si>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</si>
  <si>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</si>
  <si>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</si>
  <si>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</si>
  <si>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</si>
  <si>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</si>
  <si>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</si>
  <si>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</si>
  <si>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</si>
  <si>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</si>
  <si>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</si>
  <si>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</si>
  <si>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</si>
  <si>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</si>
  <si>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</si>
  <si>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</si>
  <si>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</si>
  <si>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</si>
  <si>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</si>
  <si>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</si>
  <si>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</si>
  <si>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</si>
  <si>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</si>
  <si>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</si>
  <si>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</si>
  <si>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</si>
  <si>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</si>
  <si>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</si>
  <si>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</si>
  <si>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</si>
  <si>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</si>
  <si>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</si>
  <si>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</si>
  <si>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</si>
  <si>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</si>
  <si>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</si>
  <si>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</si>
  <si>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</si>
  <si>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</si>
  <si>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</si>
  <si>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</si>
  <si>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</si>
  <si>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</si>
  <si>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</si>
  <si>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</si>
  <si>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</si>
  <si>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</si>
  <si>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</si>
  <si>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</si>
  <si>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</si>
  <si>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</si>
  <si>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</si>
  <si>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</si>
  <si>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</si>
  <si>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</si>
  <si>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</si>
  <si>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</si>
  <si>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</si>
  <si>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</si>
  <si>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</si>
  <si>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</si>
  <si>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</si>
  <si>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</si>
  <si>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</si>
  <si>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</si>
  <si>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</si>
  <si>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</si>
  <si>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</si>
  <si>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</si>
  <si>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</si>
  <si>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</si>
  <si>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</si>
  <si>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</si>
  <si>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</si>
  <si>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</si>
  <si>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</si>
  <si>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</si>
  <si>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</si>
  <si>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</si>
  <si>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</si>
  <si>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</si>
  <si>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</si>
  <si>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</si>
  <si>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</si>
  <si>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</si>
  <si>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</si>
  <si>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</si>
  <si>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</si>
  <si>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</si>
  <si>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</si>
  <si>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</si>
  <si>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</si>
  <si>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</si>
  <si>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</si>
  <si>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</si>
  <si>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</si>
  <si>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</si>
  <si>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</si>
  <si>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</si>
  <si>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</si>
  <si>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</si>
  <si>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</si>
  <si>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</si>
  <si>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</si>
  <si>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</si>
  <si>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</si>
  <si>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</si>
  <si>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</si>
  <si>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</si>
  <si>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</si>
  <si>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</si>
  <si>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</si>
  <si>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</si>
  <si>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</si>
  <si>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</si>
  <si>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</si>
  <si>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</si>
  <si>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</si>
  <si>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</si>
  <si>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</si>
  <si>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</si>
  <si>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</si>
  <si>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</si>
  <si>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</si>
  <si>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</si>
  <si>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</si>
  <si>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</si>
  <si>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</si>
  <si>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</si>
  <si>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</si>
  <si>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</si>
  <si>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</si>
  <si>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</si>
  <si>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</si>
  <si>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</si>
  <si>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</si>
  <si>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</si>
  <si>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</si>
  <si>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</si>
  <si>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</si>
  <si>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</si>
  <si>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</si>
  <si>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</si>
  <si>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</si>
  <si>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</si>
  <si>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</si>
  <si>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</si>
  <si>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</si>
  <si>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</si>
  <si>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</si>
  <si>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</si>
  <si>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</si>
  <si>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</si>
  <si>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</si>
  <si>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</si>
  <si>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</si>
  <si>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</si>
  <si>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</si>
  <si>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</si>
  <si>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</si>
  <si>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</si>
  <si>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</si>
  <si>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</si>
  <si>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</si>
  <si>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</si>
  <si>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</si>
  <si>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</si>
  <si>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</si>
  <si>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</si>
  <si>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</si>
  <si>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</si>
  <si>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</si>
  <si>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</si>
  <si>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</si>
  <si>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</si>
  <si>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</si>
  <si>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</si>
  <si>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</si>
  <si>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</si>
  <si>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</si>
  <si>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</si>
  <si>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</si>
  <si>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</si>
  <si>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</si>
  <si>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</si>
  <si>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</si>
  <si>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</si>
  <si>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</si>
  <si>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</si>
  <si>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</si>
  <si>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</si>
  <si>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</si>
  <si>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</si>
  <si>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</si>
  <si>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</si>
  <si>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</si>
  <si>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</si>
  <si>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</si>
  <si>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</si>
  <si>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</si>
  <si>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</si>
  <si>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</si>
  <si>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</si>
  <si>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</si>
  <si>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</si>
  <si>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</si>
  <si>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</si>
  <si>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</si>
  <si>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</si>
  <si>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</si>
  <si>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</si>
  <si>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</si>
  <si>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</si>
  <si>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</si>
  <si>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</si>
  <si>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</si>
  <si>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</si>
  <si>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</si>
  <si>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</si>
  <si>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</si>
  <si>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</si>
  <si>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</si>
  <si>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</si>
  <si>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</si>
  <si>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</si>
  <si>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</si>
  <si>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</si>
  <si>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</si>
  <si>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</si>
  <si>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</si>
  <si>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</si>
  <si>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</si>
  <si>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</si>
  <si>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</si>
  <si>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</si>
  <si>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</si>
  <si>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</si>
  <si>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</si>
  <si>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</si>
  <si>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</si>
  <si>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</si>
  <si>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</si>
  <si>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</si>
  <si>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</si>
  <si>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</si>
  <si>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</si>
  <si>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</si>
  <si>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</si>
  <si>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</si>
  <si>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</si>
  <si>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</si>
  <si>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</si>
  <si>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</si>
  <si>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</si>
  <si>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</si>
  <si>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</si>
  <si>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</si>
  <si>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</si>
  <si>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</si>
  <si>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</si>
  <si>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</si>
  <si>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</si>
  <si>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</si>
  <si>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</si>
  <si>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</si>
  <si>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</si>
  <si>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</si>
  <si>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</si>
  <si>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</si>
  <si>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</si>
  <si>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</si>
  <si>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</si>
  <si>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</si>
  <si>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</si>
  <si>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</si>
  <si>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</si>
  <si>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</si>
  <si>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</si>
  <si>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</si>
  <si>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</si>
  <si>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</si>
  <si>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</si>
  <si>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</si>
  <si>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</si>
  <si>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</si>
  <si>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</si>
  <si>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</si>
  <si>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</si>
  <si>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</si>
  <si>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</si>
  <si>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</si>
  <si>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</si>
  <si>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</si>
  <si>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</si>
  <si>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</si>
  <si>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</si>
  <si>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</si>
  <si>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</si>
  <si>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</si>
  <si>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</si>
  <si>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</si>
  <si>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</si>
  <si>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</si>
  <si>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</si>
  <si>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</si>
  <si>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</si>
  <si>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</si>
  <si>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</si>
  <si>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</si>
  <si>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</si>
  <si>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</si>
  <si>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</si>
  <si>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</si>
  <si>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</si>
  <si>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</si>
  <si>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</si>
  <si>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</si>
  <si>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</si>
  <si>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</si>
  <si>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</si>
  <si>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</si>
  <si>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</si>
  <si>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</si>
  <si>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</si>
  <si>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</si>
  <si>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</si>
  <si>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</si>
  <si>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</si>
  <si>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</si>
  <si>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</si>
  <si>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</si>
  <si>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</si>
  <si>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</si>
  <si>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</si>
  <si>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</si>
  <si>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</si>
  <si>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</si>
  <si>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</si>
  <si>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</si>
  <si>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</si>
  <si>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</si>
  <si>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</si>
  <si>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</si>
  <si>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</si>
  <si>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</si>
  <si>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</si>
  <si>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</si>
  <si>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</si>
  <si>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</si>
  <si>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</si>
  <si>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</si>
  <si>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</si>
  <si>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</si>
  <si>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</si>
  <si>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</si>
  <si>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</si>
  <si>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</si>
  <si>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</si>
  <si>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</si>
  <si>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</si>
  <si>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</si>
  <si>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</si>
  <si>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</si>
  <si>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</si>
  <si>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</si>
  <si>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</si>
  <si>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</si>
  <si>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</si>
  <si>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</si>
  <si>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</si>
  <si>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</si>
  <si>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</si>
  <si>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</si>
  <si>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</si>
  <si>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</si>
  <si>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</si>
  <si>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</si>
  <si>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</si>
  <si>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</si>
  <si>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</si>
  <si>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</si>
  <si>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</si>
  <si>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</si>
  <si>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</si>
  <si>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</si>
  <si>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</si>
  <si>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</si>
  <si>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</si>
  <si>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</si>
  <si>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</si>
  <si>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</si>
  <si>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</si>
  <si>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</si>
  <si>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</si>
  <si>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</si>
  <si>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</si>
  <si>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</si>
  <si>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</si>
  <si>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</si>
  <si>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</si>
  <si>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</si>
  <si>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</si>
  <si>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</si>
  <si>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</si>
  <si>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</si>
  <si>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</si>
  <si>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</si>
  <si>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</si>
  <si>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</si>
  <si>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</si>
  <si>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</si>
  <si>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</si>
  <si>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</si>
  <si>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</si>
  <si>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</si>
  <si>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</si>
  <si>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</si>
  <si>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</si>
  <si>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</si>
  <si>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</si>
  <si>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</si>
  <si>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</si>
  <si>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</si>
  <si>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</si>
  <si>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</si>
  <si>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</si>
  <si>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</si>
  <si>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</si>
  <si>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</si>
  <si>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</si>
  <si>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</si>
  <si>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</si>
  <si>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</si>
  <si>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</si>
  <si>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</si>
  <si>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</si>
  <si>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</si>
  <si>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</si>
  <si>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</si>
  <si>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</si>
  <si>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</si>
  <si>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</si>
  <si>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</si>
  <si>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</si>
  <si>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</si>
  <si>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</si>
  <si>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</si>
  <si>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</si>
  <si>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</si>
  <si>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</si>
  <si>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</si>
  <si>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</si>
  <si>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</si>
  <si>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</si>
  <si>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</si>
  <si>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</si>
  <si>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</si>
  <si>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</si>
  <si>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</si>
  <si>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</si>
  <si>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</si>
  <si>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</si>
  <si>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</si>
  <si>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</si>
  <si>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</si>
  <si>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</si>
  <si>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</si>
  <si>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</si>
  <si>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</si>
  <si>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</si>
  <si>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</si>
  <si>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</si>
  <si>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</si>
  <si>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</si>
  <si>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</si>
  <si>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</si>
  <si>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</si>
  <si>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</si>
  <si>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</si>
  <si>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</si>
  <si>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</si>
  <si>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</si>
  <si>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</si>
  <si>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</si>
  <si>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</si>
  <si>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</si>
  <si>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</si>
  <si>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</si>
  <si>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</si>
  <si>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</si>
  <si>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</si>
  <si>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</si>
  <si>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</si>
  <si>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</si>
  <si>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</si>
  <si>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</si>
  <si>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</si>
  <si>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</si>
  <si>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</si>
  <si>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</si>
  <si>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</si>
  <si>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</si>
  <si>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</si>
  <si>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</si>
  <si>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</si>
  <si>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</si>
  <si>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</si>
  <si>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</si>
  <si>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</si>
  <si>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</si>
  <si>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</si>
  <si>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</si>
  <si>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</si>
  <si>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</si>
  <si>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</si>
  <si>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</si>
  <si>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</si>
  <si>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</si>
  <si>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</si>
  <si>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</si>
  <si>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</si>
  <si>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</si>
  <si>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</si>
  <si>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</si>
  <si>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</si>
  <si>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</si>
  <si>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</si>
  <si>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</si>
  <si>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</si>
  <si>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</si>
  <si>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</si>
  <si>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</si>
  <si>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</si>
  <si>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</si>
  <si>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</si>
  <si>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</si>
  <si>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</si>
  <si>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</si>
  <si>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</si>
  <si>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</si>
  <si>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</si>
  <si>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</si>
  <si>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</si>
  <si>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</si>
  <si>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</si>
  <si>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</si>
  <si>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</si>
  <si>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</si>
  <si>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</si>
  <si>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</si>
  <si>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</si>
  <si>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</si>
  <si>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</si>
  <si>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</si>
  <si>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</si>
  <si>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</si>
  <si>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</si>
  <si>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</si>
  <si>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</si>
  <si>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</si>
  <si>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</si>
  <si>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</si>
  <si>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</si>
  <si>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</si>
  <si>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</si>
  <si>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</si>
  <si>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</si>
  <si>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</si>
  <si>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</si>
  <si>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</si>
  <si>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</si>
  <si>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</si>
  <si>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</si>
  <si>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</si>
  <si>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</si>
  <si>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</si>
  <si>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</si>
  <si>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</si>
  <si>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</si>
  <si>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</si>
  <si>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</si>
  <si>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</si>
  <si>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</si>
  <si>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</si>
  <si>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</si>
  <si>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</si>
  <si>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</si>
  <si>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</si>
  <si>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</si>
  <si>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</si>
  <si>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</si>
  <si>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</si>
  <si>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</si>
  <si>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</si>
  <si>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</si>
  <si>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</si>
  <si>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</si>
  <si>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</si>
  <si>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</si>
  <si>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</si>
  <si>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</si>
  <si>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</si>
  <si>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</si>
  <si>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</si>
  <si>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</si>
  <si>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</si>
  <si>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</si>
  <si>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</si>
  <si>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</si>
  <si>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</si>
  <si>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</si>
  <si>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</si>
  <si>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</si>
  <si>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</si>
  <si>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</si>
  <si>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</si>
  <si>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</si>
  <si>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</si>
  <si>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</si>
  <si>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</si>
  <si>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</si>
  <si>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</si>
  <si>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</si>
  <si>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</si>
  <si>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</si>
  <si>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</si>
  <si>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</si>
  <si>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</si>
  <si>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</si>
  <si>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</si>
  <si>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</si>
  <si>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</si>
  <si>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</si>
  <si>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</si>
  <si>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</si>
  <si>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</si>
  <si>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</si>
  <si>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</si>
  <si>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</si>
  <si>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</si>
  <si>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</si>
  <si>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</si>
  <si>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</si>
  <si>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</si>
  <si>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</si>
  <si>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</si>
  <si>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</si>
  <si>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</si>
  <si>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</si>
  <si>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</si>
  <si>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</si>
  <si>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</si>
  <si>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</si>
  <si>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</si>
  <si>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</si>
  <si>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</si>
  <si>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</si>
  <si>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</si>
  <si>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</si>
  <si>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</si>
  <si>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</si>
  <si>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</si>
  <si>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</si>
  <si>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</si>
  <si>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</si>
  <si>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</si>
  <si>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</si>
  <si>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</si>
  <si>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</si>
  <si>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</si>
  <si>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</si>
  <si>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</si>
  <si>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</si>
  <si>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</si>
  <si>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</si>
  <si>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</si>
  <si>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</si>
  <si>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</si>
  <si>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</si>
  <si>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</si>
  <si>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</si>
  <si>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</si>
  <si>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</si>
  <si>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</si>
  <si>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</si>
  <si>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</si>
  <si>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</si>
  <si>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</si>
  <si>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</si>
  <si>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</si>
  <si>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</si>
  <si>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</si>
  <si>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</si>
  <si>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</si>
  <si>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</si>
  <si>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</si>
  <si>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</si>
  <si>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</si>
  <si>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</si>
  <si>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</si>
  <si>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</si>
  <si>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</si>
  <si>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</si>
  <si>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</si>
  <si>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</si>
  <si>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</si>
  <si>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</si>
  <si>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</si>
  <si>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</si>
  <si>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</si>
  <si>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</si>
  <si>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</si>
  <si>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</si>
  <si>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</si>
  <si>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</si>
  <si>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</si>
  <si>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</si>
  <si>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</si>
  <si>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</si>
  <si>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</si>
  <si>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</si>
  <si>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</si>
  <si>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</si>
  <si>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</si>
  <si>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</si>
  <si>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</si>
  <si>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</si>
  <si>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</si>
  <si>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</si>
  <si>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</si>
  <si>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</si>
  <si>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</si>
  <si>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</si>
  <si>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</si>
  <si>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</si>
  <si>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</si>
  <si>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</si>
  <si>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</si>
  <si>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</si>
  <si>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</si>
  <si>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</si>
  <si>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</si>
  <si>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</si>
  <si>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</si>
  <si>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</si>
  <si>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</si>
  <si>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</si>
  <si>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</si>
  <si>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</si>
  <si>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</si>
  <si>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</si>
  <si>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</si>
  <si>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</si>
  <si>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</si>
  <si>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</si>
  <si>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</si>
  <si>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</si>
  <si>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</si>
  <si>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</si>
  <si>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</si>
  <si>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</si>
  <si>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</si>
  <si>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</si>
  <si>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</si>
  <si>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</si>
  <si>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</si>
  <si>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</si>
  <si>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</si>
  <si>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</si>
  <si>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</si>
  <si>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</si>
  <si>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</si>
  <si>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</si>
  <si>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</si>
  <si>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</si>
  <si>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</si>
  <si>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</si>
  <si>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</si>
  <si>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</si>
  <si>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</si>
  <si>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</si>
  <si>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</si>
  <si>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</si>
  <si>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</si>
  <si>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</si>
  <si>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</si>
  <si>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</si>
  <si>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</si>
  <si>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</si>
  <si>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</si>
  <si>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</si>
  <si>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</si>
  <si>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</si>
  <si>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</si>
  <si>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</si>
  <si>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</si>
  <si>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</si>
  <si>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</si>
  <si>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</si>
  <si>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</si>
  <si>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</si>
  <si>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</si>
  <si>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</si>
  <si>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</si>
  <si>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</si>
  <si>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</si>
  <si>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</si>
  <si>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</si>
  <si>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</si>
  <si>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</si>
  <si>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</si>
  <si>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</si>
  <si>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</si>
  <si>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</si>
  <si>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</si>
  <si>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</si>
  <si>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</si>
  <si>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</si>
  <si>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</si>
  <si>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</si>
  <si>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</si>
  <si>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</si>
  <si>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</si>
  <si>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</si>
  <si>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</si>
  <si>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</si>
  <si>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</si>
  <si>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</si>
  <si>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</si>
  <si>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</si>
  <si>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</si>
  <si>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</si>
  <si>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</si>
  <si>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</si>
  <si>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</si>
  <si>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</si>
  <si>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</si>
  <si>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</si>
  <si>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</si>
  <si>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</si>
  <si>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</si>
  <si>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</si>
  <si>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</si>
  <si>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</si>
  <si>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</si>
  <si>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</si>
  <si>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</si>
  <si>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</si>
  <si>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</si>
  <si>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</si>
  <si>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</si>
  <si>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</si>
  <si>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</si>
  <si>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</si>
  <si>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</si>
  <si>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</si>
  <si>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</si>
  <si>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</si>
  <si>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</si>
  <si>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</si>
  <si>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</si>
  <si>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</si>
  <si>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</si>
  <si>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</si>
  <si>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</si>
  <si>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</si>
  <si>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</si>
  <si>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</si>
  <si>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</si>
  <si>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</si>
  <si>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</si>
  <si>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</si>
  <si>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</si>
  <si>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</si>
  <si>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</si>
  <si>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</si>
  <si>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</si>
  <si>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</si>
  <si>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</si>
  <si>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</si>
  <si>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</si>
  <si>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</si>
  <si>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</si>
  <si>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</si>
  <si>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</si>
  <si>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</si>
  <si>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</si>
  <si>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</si>
  <si>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</si>
  <si>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</si>
  <si>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</si>
  <si>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</si>
  <si>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</si>
  <si>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</si>
  <si>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</si>
  <si>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</si>
  <si>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</si>
  <si>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</si>
  <si>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</si>
  <si>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</si>
  <si>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</si>
  <si>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</si>
  <si>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</si>
  <si>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</si>
  <si>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</si>
  <si>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</si>
  <si>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</si>
  <si>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</si>
  <si>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</si>
  <si>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</si>
  <si>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</si>
  <si>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</si>
  <si>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</si>
  <si>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</si>
  <si>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</si>
  <si>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</si>
  <si>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</si>
  <si>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</si>
  <si>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</si>
  <si>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</si>
  <si>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</si>
  <si>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</si>
  <si>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</si>
  <si>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</si>
  <si>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</si>
  <si>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</si>
  <si>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</si>
  <si>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</si>
  <si>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</si>
  <si>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</si>
  <si>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</si>
  <si>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</si>
  <si>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</si>
  <si>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</si>
  <si>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</si>
  <si>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</si>
  <si>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</si>
  <si>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</si>
  <si>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</si>
  <si>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</si>
  <si>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</si>
  <si>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</si>
  <si>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</si>
  <si>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</si>
  <si>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</si>
  <si>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</si>
  <si>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</si>
  <si>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</si>
  <si>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</si>
  <si>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</si>
  <si>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</si>
  <si>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</si>
  <si>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</si>
  <si>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</si>
  <si>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</si>
  <si>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</si>
  <si>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</si>
  <si>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</si>
  <si>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</si>
  <si>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</si>
  <si>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</si>
  <si>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</si>
  <si>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</si>
  <si>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</si>
  <si>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</si>
  <si>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</si>
  <si>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</si>
  <si>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</si>
  <si>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</si>
  <si>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</si>
  <si>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</si>
  <si>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</si>
  <si>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</si>
  <si>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</si>
  <si>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</si>
  <si>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</si>
  <si>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</si>
  <si>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</si>
  <si>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</si>
  <si>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</si>
  <si>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</si>
  <si>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</si>
  <si>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</si>
  <si>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</si>
  <si>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</si>
  <si>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</si>
  <si>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</si>
  <si>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</si>
  <si>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</si>
  <si>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</si>
  <si>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</si>
  <si>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</si>
  <si>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</si>
  <si>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</si>
  <si>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</si>
  <si>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</si>
  <si>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</si>
  <si>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</si>
  <si>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</si>
  <si>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</si>
  <si>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</si>
  <si>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</si>
  <si>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</si>
  <si>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</si>
  <si>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</si>
  <si>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</si>
  <si>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</si>
  <si>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</si>
  <si>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</si>
  <si>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</si>
  <si>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</si>
  <si>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</si>
  <si>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</si>
  <si>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</si>
  <si>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</si>
  <si>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</si>
  <si>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</si>
  <si>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</si>
  <si>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</si>
  <si>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</si>
  <si>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</si>
  <si>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</si>
  <si>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</si>
  <si>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</si>
  <si>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</si>
  <si>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</si>
  <si>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</si>
  <si>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</si>
  <si>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</si>
  <si>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</si>
  <si>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</si>
  <si>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</si>
  <si>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</si>
  <si>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</si>
  <si>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</si>
  <si>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</si>
  <si>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</si>
  <si>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</si>
  <si>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</si>
  <si>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</si>
  <si>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</si>
  <si>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</si>
  <si>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</si>
  <si>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</si>
  <si>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</si>
  <si>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</si>
  <si>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</si>
  <si>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</si>
  <si>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</si>
  <si>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</si>
  <si>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</si>
  <si>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</si>
  <si>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</si>
  <si>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</si>
  <si>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</si>
  <si>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</si>
  <si>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</si>
  <si>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</si>
  <si>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</si>
  <si>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</si>
  <si>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</si>
  <si>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</si>
  <si>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</si>
  <si>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</si>
  <si>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</si>
  <si>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</si>
  <si>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</si>
  <si>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</si>
  <si>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</si>
  <si>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</si>
  <si>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</si>
  <si>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</si>
  <si>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</si>
  <si>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</si>
  <si>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</si>
  <si>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</si>
  <si>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</si>
  <si>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</si>
  <si>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</si>
  <si>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</si>
  <si>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</si>
  <si>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</si>
  <si>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</si>
  <si>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</si>
  <si>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</si>
  <si>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</si>
  <si>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</si>
  <si>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</si>
  <si>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</si>
  <si>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</si>
  <si>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</si>
  <si>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</si>
  <si>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</si>
  <si>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</si>
  <si>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</si>
  <si>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</si>
  <si>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</si>
  <si>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</si>
  <si>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</si>
  <si>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</si>
  <si>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</si>
  <si>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</si>
  <si>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</si>
  <si>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</si>
  <si>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</si>
  <si>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</si>
  <si>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</si>
  <si>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</si>
  <si>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</si>
  <si>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</si>
  <si>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</si>
  <si>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</si>
  <si>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</si>
  <si>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</si>
  <si>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</si>
  <si>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</si>
  <si>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</si>
  <si>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</si>
  <si>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</si>
  <si>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</si>
  <si>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</si>
  <si>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</si>
  <si>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</si>
  <si>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</si>
  <si>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</si>
  <si>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</si>
  <si>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</si>
  <si>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</si>
  <si>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</si>
  <si>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</si>
  <si>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</si>
  <si>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</si>
  <si>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</si>
  <si>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</si>
  <si>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</si>
  <si>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</si>
  <si>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</si>
  <si>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</si>
  <si>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</si>
  <si>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</si>
  <si>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</si>
  <si>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</si>
  <si>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</si>
  <si>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</si>
  <si>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</si>
  <si>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</si>
  <si>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</si>
  <si>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</si>
  <si>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</si>
  <si>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</si>
  <si>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</si>
  <si>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</si>
  <si>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</si>
  <si>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</si>
  <si>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</si>
  <si>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</si>
  <si>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</si>
  <si>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</si>
  <si>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</si>
  <si>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</si>
  <si>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</si>
  <si>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</si>
  <si>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</si>
  <si>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</si>
  <si>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</si>
  <si>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</si>
  <si>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</si>
  <si>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</si>
  <si>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</si>
  <si>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</si>
  <si>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</si>
  <si>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</si>
  <si>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</si>
  <si>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</si>
  <si>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</si>
  <si>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</si>
  <si>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</si>
  <si>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</si>
  <si>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</si>
  <si>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</si>
  <si>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</si>
  <si>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</si>
  <si>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</si>
  <si>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</si>
  <si>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</si>
  <si>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</si>
  <si>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</si>
  <si>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</si>
  <si>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</si>
  <si>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</si>
  <si>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</si>
  <si>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</si>
  <si>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</si>
  <si>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</si>
  <si>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</si>
  <si>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</si>
  <si>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</si>
  <si>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</si>
  <si>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</si>
  <si>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</si>
  <si>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</si>
  <si>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</si>
  <si>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</si>
  <si>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</si>
  <si>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</si>
  <si>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</si>
  <si>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</si>
  <si>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</si>
  <si>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</si>
  <si>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</si>
  <si>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</si>
  <si>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</si>
  <si>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</si>
  <si>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</si>
  <si>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</si>
  <si>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</si>
  <si>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</si>
  <si>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</si>
  <si>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</si>
  <si>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</si>
  <si>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</si>
  <si>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</si>
  <si>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</si>
  <si>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</si>
  <si>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</si>
  <si>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</si>
  <si>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</si>
  <si>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</si>
  <si>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</si>
  <si>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</si>
  <si>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</si>
  <si>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</si>
  <si>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</si>
  <si>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</si>
  <si>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</si>
  <si>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</si>
  <si>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</si>
  <si>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</si>
  <si>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</si>
  <si>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</si>
  <si>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</si>
  <si>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</si>
  <si>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</si>
  <si>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</si>
  <si>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</si>
  <si>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</si>
  <si>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</si>
  <si>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</si>
  <si>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</si>
  <si>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</si>
  <si>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</si>
  <si>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</si>
  <si>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</si>
  <si>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</si>
  <si>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</si>
  <si>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</si>
  <si>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</si>
  <si>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</si>
  <si>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</si>
  <si>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</si>
  <si>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</si>
  <si>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</si>
  <si>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</si>
  <si>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</si>
  <si>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</si>
  <si>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</si>
  <si>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</si>
  <si>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</si>
  <si>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</si>
  <si>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</si>
  <si>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</si>
  <si>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</si>
  <si>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</si>
  <si>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</si>
  <si>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</si>
  <si>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</si>
  <si>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</si>
  <si>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</si>
  <si>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</si>
  <si>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</si>
  <si>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</si>
  <si>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</si>
  <si>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</si>
  <si>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</si>
  <si>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</si>
  <si>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</si>
  <si>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</si>
  <si>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</si>
  <si>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</si>
  <si>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</si>
  <si>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</si>
  <si>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</si>
  <si>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</si>
  <si>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</si>
  <si>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</si>
  <si>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</si>
  <si>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</si>
  <si>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</si>
  <si>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</si>
  <si>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</si>
  <si>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</si>
  <si>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</si>
  <si>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</si>
  <si>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</si>
  <si>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</si>
  <si>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</si>
  <si>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</si>
  <si>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</si>
  <si>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</si>
  <si>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</si>
  <si>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</si>
  <si>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</si>
  <si>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</si>
  <si>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</si>
  <si>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</si>
  <si>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</si>
  <si>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</si>
  <si>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</si>
  <si>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</si>
  <si>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</si>
  <si>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</si>
  <si>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</si>
  <si>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</si>
  <si>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</si>
  <si>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</si>
  <si>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</si>
  <si>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</si>
  <si>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</si>
  <si>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</si>
  <si>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</si>
  <si>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</si>
  <si>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</si>
  <si>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</si>
  <si>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</si>
  <si>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</si>
  <si>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</si>
  <si>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</si>
  <si>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</si>
  <si>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</si>
  <si>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</si>
  <si>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</si>
  <si>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</si>
  <si>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</si>
  <si>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</si>
  <si>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</si>
  <si>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</si>
  <si>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</si>
  <si>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</si>
  <si>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</si>
  <si>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</si>
  <si>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</si>
  <si>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</si>
  <si>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</si>
  <si>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</si>
  <si>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</si>
  <si>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</si>
  <si>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</si>
  <si>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</si>
  <si>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</si>
  <si>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</si>
  <si>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</si>
  <si>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</si>
  <si>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</si>
  <si>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</si>
  <si>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</si>
  <si>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</si>
  <si>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</si>
  <si>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</si>
  <si>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</si>
  <si>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</si>
  <si>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</si>
  <si>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</si>
  <si>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</si>
  <si>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</si>
  <si>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</si>
  <si>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</si>
  <si>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</si>
  <si>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</si>
  <si>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</si>
  <si>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</si>
  <si>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</si>
  <si>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</si>
  <si>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</si>
  <si>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</si>
  <si>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</si>
  <si>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</si>
  <si>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</si>
  <si>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</si>
  <si>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</si>
  <si>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</si>
  <si>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</si>
  <si>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</si>
  <si>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</si>
  <si>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</si>
  <si>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</si>
  <si>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</si>
  <si>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</si>
  <si>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</si>
  <si>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</si>
  <si>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</si>
  <si>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</si>
  <si>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</si>
  <si>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</si>
  <si>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</si>
  <si>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</si>
  <si>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</si>
  <si>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</si>
  <si>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</si>
  <si>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</si>
  <si>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</si>
  <si>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</si>
  <si>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</si>
  <si>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</si>
  <si>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</si>
  <si>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</si>
  <si>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</si>
  <si>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</si>
  <si>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</si>
  <si>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</si>
  <si>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</si>
  <si>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</si>
  <si>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</si>
  <si>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</si>
  <si>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</si>
  <si>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</si>
  <si>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</si>
  <si>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</si>
  <si>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</si>
  <si>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</si>
  <si>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</si>
  <si>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</si>
  <si>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</si>
  <si>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</si>
  <si>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</si>
  <si>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</si>
  <si>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</si>
  <si>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</si>
  <si>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</si>
  <si>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</si>
  <si>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</si>
  <si>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</si>
  <si>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</si>
  <si>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</si>
  <si>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</si>
  <si>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</si>
  <si>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</si>
  <si>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</si>
  <si>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</si>
  <si>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</si>
  <si>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</si>
  <si>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</si>
  <si>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</si>
  <si>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</si>
  <si>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</si>
  <si>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</si>
  <si>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</si>
  <si>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</si>
  <si>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</si>
  <si>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</si>
  <si>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</si>
  <si>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</si>
  <si>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</si>
  <si>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</si>
  <si>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</si>
  <si>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</si>
  <si>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</si>
  <si>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</si>
  <si>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</si>
  <si>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</si>
  <si>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</si>
  <si>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</si>
  <si>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</si>
  <si>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</si>
  <si>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</si>
  <si>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</si>
  <si>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</si>
  <si>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</si>
  <si>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</si>
  <si>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</si>
  <si>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</si>
  <si>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</si>
  <si>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</si>
  <si>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</si>
  <si>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</si>
  <si>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</si>
  <si>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</si>
  <si>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</si>
  <si>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</si>
  <si>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</si>
  <si>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</si>
  <si>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</si>
  <si>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</si>
  <si>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</si>
  <si>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</si>
  <si>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</si>
  <si>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</si>
  <si>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</si>
  <si>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</si>
  <si>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</si>
  <si>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</si>
  <si>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</si>
  <si>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</si>
  <si>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</si>
  <si>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</si>
  <si>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</si>
  <si>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</si>
  <si>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</si>
  <si>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</si>
  <si>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</si>
  <si>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</si>
  <si>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</si>
  <si>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</si>
  <si>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</si>
  <si>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</si>
  <si>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</si>
  <si>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</si>
  <si>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</si>
  <si>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</si>
  <si>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</si>
  <si>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</si>
  <si>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</si>
  <si>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</si>
  <si>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</si>
  <si>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</si>
  <si>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</si>
  <si>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</si>
  <si>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</si>
  <si>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</si>
  <si>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</si>
  <si>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</si>
  <si>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</si>
  <si>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</si>
  <si>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</si>
  <si>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</si>
  <si>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</si>
  <si>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</si>
  <si>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</si>
  <si>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</si>
  <si>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</si>
  <si>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</si>
  <si>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</si>
  <si>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</si>
  <si>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</si>
  <si>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</si>
  <si>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</si>
  <si>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</si>
  <si>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</si>
  <si>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</si>
  <si>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</si>
  <si>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</si>
  <si>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</si>
  <si>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</si>
  <si>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</si>
  <si>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</si>
  <si>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</si>
  <si>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</si>
  <si>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</si>
  <si>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</si>
  <si>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</si>
  <si>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</si>
  <si>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</si>
  <si>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</si>
  <si>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</si>
  <si>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</si>
  <si>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</si>
  <si>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</si>
  <si>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</si>
  <si>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</si>
  <si>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</si>
  <si>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</si>
  <si>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</si>
  <si>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</si>
  <si>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</si>
  <si>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</si>
  <si>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</si>
  <si>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</si>
  <si>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</si>
  <si>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</si>
  <si>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</si>
  <si>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</si>
  <si>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</si>
  <si>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</si>
  <si>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</si>
  <si>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</si>
  <si>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</si>
  <si>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</si>
  <si>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</si>
  <si>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</si>
  <si>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</si>
  <si>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</si>
  <si>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</si>
  <si>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</si>
  <si>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</si>
  <si>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</si>
  <si>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</si>
  <si>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</si>
  <si>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</si>
  <si>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</si>
  <si>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</si>
  <si>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</si>
  <si>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</si>
  <si>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</si>
  <si>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</si>
  <si>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</si>
  <si>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</si>
  <si>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</si>
  <si>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</si>
  <si>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</si>
  <si>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</si>
  <si>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</si>
  <si>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</si>
  <si>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</si>
  <si>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</si>
  <si>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</si>
  <si>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</si>
  <si>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</si>
  <si>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</si>
  <si>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</si>
  <si>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</si>
  <si>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</si>
  <si>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</si>
  <si>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</si>
  <si>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</si>
  <si>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</si>
  <si>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</si>
  <si>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</si>
  <si>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</si>
  <si>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</si>
  <si>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</si>
  <si>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</si>
  <si>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</si>
  <si>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</si>
  <si>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</si>
  <si>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</si>
  <si>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</si>
  <si>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</si>
  <si>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</si>
  <si>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</si>
  <si>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</si>
  <si>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</si>
  <si>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</si>
  <si>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</si>
  <si>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</si>
  <si>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</si>
  <si>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</si>
  <si>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</si>
  <si>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</si>
  <si>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</si>
  <si>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</si>
  <si>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</si>
  <si>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</si>
  <si>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</si>
  <si>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</si>
  <si>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</si>
  <si>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</si>
  <si>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</si>
  <si>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</si>
  <si>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</si>
  <si>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</si>
  <si>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</si>
  <si>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</si>
  <si>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</si>
  <si>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</si>
  <si>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</si>
  <si>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</si>
  <si>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</si>
  <si>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</si>
  <si>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</si>
  <si>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</si>
  <si>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</si>
  <si>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</si>
  <si>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</si>
  <si>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</si>
  <si>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</si>
  <si>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</si>
  <si>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</si>
  <si>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</si>
  <si>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</si>
  <si>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</si>
  <si>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</si>
  <si>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</si>
  <si>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</si>
  <si>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</si>
  <si>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</si>
  <si>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</si>
  <si>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</si>
  <si>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</si>
  <si>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</si>
  <si>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</si>
  <si>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</si>
  <si>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</si>
  <si>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</si>
  <si>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</si>
  <si>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</si>
  <si>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</si>
  <si>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</si>
  <si>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</si>
  <si>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</si>
  <si>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</si>
  <si>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</si>
  <si>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</si>
  <si>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</si>
  <si>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</si>
  <si>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</si>
  <si>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</si>
  <si>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</si>
  <si>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</si>
  <si>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</si>
  <si>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</si>
  <si>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</si>
  <si>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</si>
  <si>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</si>
  <si>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</si>
  <si>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</si>
  <si>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</si>
  <si>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</si>
  <si>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</si>
  <si>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</si>
  <si>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</si>
  <si>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</si>
  <si>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</si>
  <si>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</si>
  <si>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</si>
  <si>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</si>
  <si>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</si>
  <si>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</si>
  <si>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</si>
  <si>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</si>
  <si>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</si>
  <si>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</si>
  <si>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</si>
  <si>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</si>
  <si>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</si>
  <si>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</si>
  <si>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</si>
  <si>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</si>
  <si>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</si>
  <si>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</si>
  <si>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</si>
  <si>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</si>
  <si>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</si>
  <si>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</si>
  <si>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</si>
  <si>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</si>
  <si>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</si>
  <si>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</si>
  <si>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</si>
  <si>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</si>
  <si>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</si>
  <si>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</si>
  <si>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</si>
  <si>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</si>
  <si>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</si>
  <si>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</si>
  <si>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</si>
  <si>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</si>
  <si>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</si>
  <si>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</si>
  <si>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</si>
  <si>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</si>
  <si>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</si>
  <si>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</si>
  <si>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</si>
  <si>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</si>
  <si>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</si>
  <si>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</si>
  <si>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</si>
  <si>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</si>
  <si>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</si>
  <si>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</si>
  <si>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</si>
  <si>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</si>
  <si>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</si>
  <si>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</si>
  <si>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</si>
  <si>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</si>
  <si>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</si>
  <si>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</si>
  <si>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</si>
  <si>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</si>
  <si>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</si>
  <si>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</si>
  <si>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</si>
  <si>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</si>
  <si>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</si>
  <si>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</si>
  <si>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</si>
  <si>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</si>
  <si>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</si>
  <si>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</si>
  <si>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</si>
  <si>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</si>
  <si>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</si>
  <si>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</si>
  <si>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</si>
  <si>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</si>
  <si>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</si>
  <si>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</si>
  <si>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</si>
  <si>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</si>
  <si>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</si>
  <si>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</si>
  <si>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</si>
  <si>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</si>
  <si>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</si>
  <si>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</si>
  <si>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</si>
  <si>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</si>
  <si>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</si>
  <si>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</si>
  <si>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</si>
  <si>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</si>
  <si>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</si>
  <si>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</si>
  <si>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</si>
  <si>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</si>
  <si>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</si>
  <si>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</si>
  <si>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</si>
  <si>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</si>
  <si>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</si>
  <si>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</si>
  <si>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</si>
  <si>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</si>
  <si>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</si>
  <si>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</si>
  <si>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</si>
  <si>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</si>
  <si>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</si>
  <si>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</si>
  <si>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</si>
  <si>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</si>
  <si>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</si>
  <si>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</si>
  <si>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</si>
  <si>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</si>
  <si>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</si>
  <si>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</si>
  <si>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</si>
  <si>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</si>
  <si>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</si>
  <si>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</si>
  <si>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</si>
  <si>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</si>
  <si>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</si>
  <si>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</si>
  <si>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</si>
  <si>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</si>
  <si>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</si>
  <si>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</si>
  <si>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</si>
  <si>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</si>
  <si>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</si>
  <si>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</si>
  <si>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</si>
  <si>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</si>
  <si>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</si>
  <si>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</si>
  <si>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</si>
  <si>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</si>
  <si>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</si>
  <si>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</si>
  <si>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</si>
  <si>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</si>
  <si>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</si>
  <si>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</si>
  <si>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</si>
  <si>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</si>
  <si>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</si>
  <si>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</si>
  <si>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</si>
  <si>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</si>
  <si>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</si>
  <si>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</si>
  <si>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</si>
  <si>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</si>
  <si>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</si>
  <si>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</si>
  <si>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</si>
  <si>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</si>
  <si>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</si>
  <si>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</si>
  <si>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</si>
  <si>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</si>
  <si>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</si>
  <si>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</si>
  <si>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</si>
  <si>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</si>
  <si>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</si>
  <si>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</si>
  <si>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</si>
  <si>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</si>
  <si>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</si>
  <si>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</si>
  <si>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</si>
  <si>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</si>
  <si>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</si>
  <si>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</si>
  <si>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</si>
  <si>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</si>
  <si>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</si>
  <si>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</si>
  <si>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</si>
  <si>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</si>
  <si>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</si>
  <si>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</si>
  <si>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</si>
  <si>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</si>
  <si>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</si>
  <si>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</si>
  <si>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</si>
  <si>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</si>
  <si>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</si>
  <si>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</si>
  <si>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</si>
  <si>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</si>
  <si>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</si>
  <si>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</si>
  <si>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</si>
  <si>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</si>
  <si>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</si>
  <si>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</si>
  <si>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</si>
  <si>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</si>
  <si>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</si>
  <si>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</si>
  <si>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</si>
  <si>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</si>
  <si>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</si>
  <si>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</si>
  <si>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</si>
  <si>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</si>
  <si>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</si>
  <si>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</si>
  <si>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</si>
  <si>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</si>
  <si>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</si>
  <si>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</si>
  <si>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</si>
  <si>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</si>
  <si>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</si>
  <si>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</si>
  <si>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</si>
  <si>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</si>
  <si>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</si>
  <si>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</si>
  <si>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</si>
  <si>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</si>
  <si>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</si>
  <si>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</si>
  <si>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</si>
  <si>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</si>
  <si>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</si>
  <si>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</si>
  <si>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</si>
  <si>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</si>
  <si>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</si>
  <si>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</si>
  <si>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</si>
  <si>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</si>
  <si>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</si>
  <si>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</si>
  <si>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</si>
  <si>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</si>
  <si>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</si>
  <si>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</si>
  <si>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</si>
  <si>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</si>
  <si>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</si>
  <si>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</si>
  <si>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</si>
  <si>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</si>
  <si>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</si>
  <si>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</si>
  <si>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</si>
  <si>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</si>
  <si>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</si>
  <si>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</si>
  <si>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</si>
  <si>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</si>
  <si>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</si>
  <si>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</si>
  <si>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</si>
  <si>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</si>
  <si>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</si>
  <si>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</si>
  <si>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</si>
  <si>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</si>
  <si>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</si>
  <si>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</si>
  <si>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</si>
  <si>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</si>
  <si>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</si>
  <si>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</si>
  <si>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</si>
  <si>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</si>
  <si>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</si>
  <si>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</si>
  <si>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</si>
  <si>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</si>
  <si>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</si>
  <si>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</si>
  <si>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</si>
  <si>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</si>
  <si>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</si>
  <si>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</si>
  <si>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</si>
  <si>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</si>
  <si>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</si>
  <si>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</si>
  <si>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</si>
  <si>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</si>
  <si>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</si>
  <si>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</si>
  <si>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</si>
  <si>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</si>
  <si>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</si>
  <si>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</si>
  <si>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</si>
  <si>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</si>
  <si>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</si>
  <si>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</si>
  <si>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</si>
  <si>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</si>
  <si>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</si>
  <si>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</si>
  <si>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</si>
  <si>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</si>
  <si>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</si>
  <si>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</si>
  <si>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</si>
  <si>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</si>
  <si>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</si>
  <si>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</si>
  <si>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</si>
  <si>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</si>
  <si>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</si>
  <si>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</si>
  <si>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</si>
  <si>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</si>
  <si>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</si>
  <si>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</si>
  <si>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</si>
  <si>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</si>
  <si>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</si>
  <si>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</si>
  <si>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</si>
  <si>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</si>
  <si>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</si>
  <si>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</si>
  <si>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</si>
  <si>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</si>
  <si>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</si>
  <si>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</si>
  <si>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</si>
  <si>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</si>
  <si>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</si>
  <si>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</si>
  <si>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</si>
  <si>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</si>
  <si>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</si>
  <si>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</si>
  <si>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</si>
  <si>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</si>
  <si>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</si>
  <si>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</si>
  <si>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</si>
  <si>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</si>
  <si>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</si>
  <si>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</si>
  <si>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</si>
  <si>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</si>
  <si>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</si>
  <si>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</si>
  <si>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</si>
  <si>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</si>
  <si>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</si>
  <si>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</si>
  <si>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</si>
  <si>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</si>
  <si>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</si>
  <si>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</si>
  <si>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</si>
  <si>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</si>
  <si>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</si>
  <si>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</si>
  <si>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</si>
  <si>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</si>
  <si>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</si>
  <si>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</si>
  <si>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</si>
  <si>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</si>
  <si>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</si>
  <si>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</si>
  <si>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</si>
  <si>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</si>
  <si>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</si>
  <si>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</si>
  <si>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</si>
  <si>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</si>
  <si>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</si>
  <si>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</si>
  <si>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</si>
  <si>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</si>
  <si>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</si>
  <si>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</si>
  <si>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</si>
  <si>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</si>
  <si>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</si>
  <si>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</si>
  <si>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</si>
  <si>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</si>
  <si>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</si>
  <si>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</si>
  <si>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</si>
  <si>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</si>
  <si>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</si>
  <si>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</si>
  <si>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</si>
  <si>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</si>
  <si>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</si>
  <si>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</si>
  <si>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</si>
  <si>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</si>
  <si>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</si>
  <si>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</si>
  <si>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</si>
  <si>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</si>
  <si>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</si>
  <si>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</si>
  <si>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</si>
  <si>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</si>
  <si>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</si>
  <si>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</si>
  <si>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</si>
  <si>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</si>
  <si>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</si>
  <si>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</si>
  <si>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</si>
  <si>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</si>
  <si>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</si>
  <si>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</si>
  <si>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</si>
  <si>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</si>
  <si>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</si>
  <si>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</si>
  <si>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</si>
  <si>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</si>
  <si>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</si>
  <si>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</si>
  <si>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</si>
  <si>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</si>
  <si>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</si>
  <si>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</si>
  <si>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</si>
  <si>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</si>
  <si>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</si>
  <si>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</si>
  <si>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</si>
  <si>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</si>
  <si>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</si>
  <si>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</si>
  <si>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</si>
  <si>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</si>
  <si>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</si>
  <si>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</si>
  <si>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</si>
  <si>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</si>
  <si>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</si>
  <si>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</si>
  <si>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</si>
  <si>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</si>
  <si>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</si>
  <si>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</si>
  <si>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</si>
  <si>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</si>
  <si>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</si>
  <si>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</si>
  <si>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</si>
  <si>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</si>
  <si>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</si>
  <si>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</si>
  <si>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</si>
  <si>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</si>
  <si>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</si>
  <si>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</si>
  <si>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</si>
  <si>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</si>
  <si>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</si>
  <si>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</si>
  <si>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</si>
  <si>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</si>
  <si>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</si>
  <si>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</si>
  <si>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</si>
  <si>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</si>
  <si>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</si>
  <si>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</si>
  <si>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</si>
  <si>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</si>
  <si>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</si>
  <si>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</si>
  <si>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</si>
  <si>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</si>
  <si>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</si>
  <si>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</si>
  <si>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</si>
  <si>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</si>
  <si>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</si>
  <si>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</si>
  <si>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</si>
  <si>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</si>
  <si>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</si>
  <si>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</si>
  <si>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</si>
  <si>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</si>
  <si>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</si>
  <si>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</si>
  <si>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</si>
  <si>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</si>
  <si>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</si>
  <si>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</si>
  <si>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</si>
  <si>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</si>
  <si>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</si>
  <si>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</si>
  <si>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</si>
  <si>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</si>
  <si>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</si>
  <si>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</si>
  <si>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</si>
  <si>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</si>
  <si>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</si>
  <si>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</si>
  <si>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</si>
  <si>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</si>
  <si>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</si>
  <si>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</si>
  <si>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</si>
  <si>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</si>
  <si>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</si>
  <si>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</si>
  <si>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</si>
  <si>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</si>
  <si>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</si>
  <si>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</si>
  <si>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</si>
  <si>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</si>
  <si>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</si>
  <si>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</si>
  <si>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</si>
  <si>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</si>
  <si>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</si>
  <si>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</si>
  <si>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</si>
  <si>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</si>
  <si>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</si>
  <si>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</si>
  <si>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</si>
  <si>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</si>
  <si>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</si>
  <si>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</si>
  <si>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</si>
  <si>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</si>
  <si>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</si>
  <si>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</si>
  <si>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</si>
  <si>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</si>
  <si>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</si>
  <si>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</si>
  <si>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</si>
  <si>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</si>
  <si>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</si>
  <si>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</si>
  <si>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</si>
  <si>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</si>
  <si>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</si>
  <si>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</si>
  <si>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</si>
  <si>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</si>
  <si>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</si>
  <si>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</si>
  <si>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</si>
  <si>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</si>
  <si>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</si>
  <si>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</si>
  <si>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</si>
  <si>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</si>
  <si>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</si>
  <si>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</si>
  <si>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</si>
  <si>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</si>
  <si>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</si>
  <si>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</si>
  <si>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</si>
  <si>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</si>
  <si>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</si>
  <si>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</si>
  <si>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</si>
  <si>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</si>
  <si>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</si>
  <si>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</si>
  <si>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</si>
  <si>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</si>
  <si>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</si>
  <si>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</si>
  <si>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</si>
  <si>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</si>
  <si>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</si>
  <si>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</si>
  <si>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</si>
  <si>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</si>
  <si>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</si>
  <si>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</si>
  <si>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</si>
  <si>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</si>
  <si>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</si>
  <si>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</si>
  <si>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</si>
  <si>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</si>
  <si>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</si>
  <si>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</si>
  <si>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</si>
  <si>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</si>
  <si>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</si>
  <si>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</si>
  <si>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</si>
  <si>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</si>
  <si>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</si>
  <si>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</si>
  <si>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</si>
  <si>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</si>
  <si>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</si>
  <si>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</si>
  <si>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</si>
  <si>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</si>
  <si>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</si>
  <si>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</si>
  <si>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</si>
  <si>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</si>
  <si>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</si>
  <si>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</si>
  <si>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</si>
  <si>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</si>
  <si>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</si>
  <si>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</si>
  <si>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</si>
  <si>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</si>
  <si>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</si>
  <si>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</si>
  <si>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</si>
  <si>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</si>
  <si>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</si>
  <si>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</si>
  <si>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</si>
  <si>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</si>
  <si>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</si>
  <si>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</si>
  <si>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</si>
  <si>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</si>
  <si>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</si>
  <si>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</si>
  <si>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</si>
  <si>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</si>
  <si>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</si>
  <si>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</si>
  <si>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</si>
  <si>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</si>
  <si>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</si>
  <si>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</si>
  <si>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</si>
  <si>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</si>
  <si>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</si>
  <si>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</si>
  <si>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</si>
  <si>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</si>
  <si>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</si>
  <si>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</si>
  <si>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</si>
  <si>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</si>
  <si>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</si>
  <si>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</si>
  <si>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</si>
  <si>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</si>
  <si>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</si>
  <si>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</si>
  <si>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</si>
  <si>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</si>
  <si>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</si>
  <si>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</si>
  <si>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</si>
  <si>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</si>
  <si>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</si>
  <si>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</si>
  <si>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</si>
  <si>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</si>
  <si>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</si>
  <si>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</si>
  <si>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</si>
  <si>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</si>
  <si>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</si>
  <si>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</si>
  <si>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</si>
  <si>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</si>
  <si>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</si>
  <si>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</si>
  <si>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</si>
  <si>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</si>
  <si>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</si>
  <si>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</si>
  <si>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</si>
  <si>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</si>
  <si>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</si>
  <si>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</si>
  <si>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</si>
  <si>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</si>
  <si>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</si>
  <si>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</si>
  <si>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</si>
  <si>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</si>
  <si>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</si>
  <si>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</si>
  <si>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</si>
  <si>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</si>
  <si>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</si>
  <si>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</si>
  <si>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</si>
  <si>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</si>
  <si>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</si>
  <si>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</si>
  <si>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</si>
  <si>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</si>
  <si>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</si>
  <si>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</si>
  <si>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</si>
  <si>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</si>
  <si>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</si>
  <si>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</si>
  <si>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</si>
  <si>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</si>
  <si>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</si>
  <si>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</si>
  <si>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</si>
  <si>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</si>
  <si>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</si>
  <si>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</si>
  <si>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</si>
  <si>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</si>
  <si>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</si>
  <si>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</si>
  <si>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</si>
  <si>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</si>
  <si>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</si>
  <si>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</si>
  <si>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</si>
  <si>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</si>
  <si>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</si>
  <si>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</si>
  <si>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</si>
  <si>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</si>
  <si>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</si>
  <si>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</si>
  <si>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</si>
  <si>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</si>
  <si>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</si>
  <si>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</si>
  <si>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</si>
  <si>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</si>
  <si>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</si>
  <si>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</si>
  <si>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</si>
  <si>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</si>
  <si>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</si>
  <si>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</si>
  <si>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</si>
  <si>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</si>
  <si>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</si>
  <si>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</si>
  <si>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</si>
  <si>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</si>
  <si>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</si>
  <si>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</si>
  <si>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</si>
  <si>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</si>
  <si>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</si>
  <si>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</si>
  <si>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</si>
  <si>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</si>
  <si>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</si>
  <si>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</si>
  <si>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</si>
  <si>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</si>
  <si>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</si>
  <si>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</si>
  <si>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</si>
  <si>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</si>
  <si>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</si>
  <si>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</si>
  <si>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</si>
  <si>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</si>
  <si>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</si>
  <si>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</si>
  <si>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</si>
  <si>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</si>
  <si>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</si>
  <si>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</si>
  <si>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</si>
  <si>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</si>
  <si>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</si>
  <si>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</si>
  <si>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</si>
  <si>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</si>
  <si>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</si>
  <si>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</si>
  <si>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</si>
  <si>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</si>
  <si>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</si>
  <si>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</si>
  <si>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</si>
  <si>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</si>
  <si>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</si>
  <si>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</si>
  <si>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</si>
  <si>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</si>
  <si>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</si>
  <si>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</si>
  <si>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</si>
  <si>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</si>
  <si>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</si>
  <si>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</si>
  <si>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</si>
  <si>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</si>
  <si>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</si>
  <si>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</si>
  <si>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</si>
  <si>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</si>
  <si>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</si>
  <si>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</si>
  <si>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</si>
  <si>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</si>
  <si>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</si>
  <si>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</si>
  <si>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</si>
  <si>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</si>
  <si>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</si>
  <si>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</si>
  <si>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</si>
  <si>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</si>
  <si>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</si>
  <si>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</si>
  <si>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</si>
  <si>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</si>
  <si>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</si>
  <si>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</si>
  <si>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</si>
  <si>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</si>
  <si>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</si>
  <si>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</si>
  <si>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</si>
  <si>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</si>
  <si>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</si>
  <si>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</si>
  <si>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</si>
  <si>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</si>
  <si>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</si>
  <si>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</si>
  <si>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</si>
  <si>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</si>
  <si>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</si>
  <si>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</si>
  <si>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</si>
  <si>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</si>
  <si>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</si>
  <si>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</si>
  <si>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</si>
  <si>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</si>
  <si>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</si>
  <si>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</si>
  <si>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</si>
  <si>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</si>
  <si>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</si>
  <si>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</si>
  <si>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</si>
  <si>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</si>
  <si>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</si>
  <si>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</si>
  <si>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</si>
  <si>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</si>
  <si>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</si>
  <si>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</si>
  <si>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</si>
  <si>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</si>
  <si>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</si>
  <si>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</si>
  <si>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</si>
  <si>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</si>
  <si>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</si>
  <si>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</si>
  <si>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</si>
  <si>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</si>
  <si>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</si>
  <si>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</si>
  <si>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</si>
  <si>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</si>
  <si>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</si>
  <si>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</si>
  <si>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</si>
  <si>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</si>
  <si>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</si>
  <si>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</si>
  <si>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</si>
  <si>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</si>
  <si>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</si>
  <si>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</si>
  <si>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</si>
  <si>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</si>
  <si>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</si>
  <si>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</si>
  <si>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</si>
  <si>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</si>
  <si>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</si>
  <si>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</si>
  <si>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</si>
  <si>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</si>
  <si>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</si>
  <si>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</si>
  <si>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</si>
  <si>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</si>
  <si>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</si>
  <si>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</si>
  <si>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</si>
  <si>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</si>
  <si>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</si>
  <si>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</si>
  <si>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</si>
  <si>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</si>
  <si>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</si>
  <si>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</si>
  <si>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</si>
  <si>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</si>
  <si>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</si>
  <si>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</si>
  <si>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</si>
  <si>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</si>
  <si>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</si>
  <si>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</si>
  <si>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</si>
  <si>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</si>
  <si>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</si>
  <si>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</si>
  <si>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</si>
  <si>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</si>
  <si>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</si>
  <si>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</si>
  <si>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</si>
  <si>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</si>
  <si>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</si>
  <si>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</si>
  <si>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</si>
  <si>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</si>
  <si>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</si>
  <si>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</si>
  <si>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</si>
  <si>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</si>
  <si>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</si>
  <si>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</si>
  <si>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</si>
  <si>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</si>
  <si>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</si>
  <si>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</si>
  <si>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</si>
  <si>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</si>
  <si>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</si>
  <si>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</si>
  <si>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</si>
  <si>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</si>
  <si>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</si>
  <si>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</si>
  <si>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</si>
  <si>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</si>
  <si>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</si>
  <si>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</si>
  <si>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</si>
  <si>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</si>
  <si>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</si>
  <si>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</si>
  <si>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</si>
  <si>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</si>
  <si>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</si>
  <si>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</si>
  <si>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</si>
  <si>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</si>
  <si>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</si>
  <si>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</si>
  <si>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</si>
  <si>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</si>
  <si>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</si>
  <si>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</si>
  <si>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</si>
  <si>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</si>
  <si>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</si>
  <si>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</si>
  <si>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</si>
  <si>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</si>
  <si>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</si>
  <si>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</si>
  <si>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</si>
  <si>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</si>
  <si>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</si>
  <si>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</si>
  <si>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</si>
  <si>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</si>
  <si>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</si>
  <si>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</si>
  <si>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</si>
  <si>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</si>
  <si>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</si>
  <si>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</si>
  <si>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</si>
  <si>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</si>
  <si>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</si>
  <si>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</si>
  <si>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</si>
  <si>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</si>
  <si>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</si>
  <si>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</si>
  <si>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</si>
  <si>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</si>
  <si>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</si>
  <si>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</si>
  <si>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</si>
  <si>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</si>
  <si>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</si>
  <si>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</si>
  <si>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</si>
  <si>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</si>
  <si>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</si>
  <si>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</si>
  <si>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</si>
  <si>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</si>
  <si>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</si>
  <si>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</si>
  <si>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</si>
  <si>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</si>
  <si>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</si>
  <si>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</si>
  <si>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</si>
  <si>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</si>
  <si>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</si>
  <si>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</si>
  <si>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</si>
  <si>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</si>
  <si>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</si>
  <si>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</si>
  <si>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</si>
  <si>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</si>
  <si>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</si>
  <si>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</si>
  <si>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</si>
  <si>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</si>
  <si>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</si>
  <si>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</si>
  <si>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</si>
  <si>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</si>
  <si>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</si>
  <si>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</si>
  <si>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</si>
  <si>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</si>
  <si>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</si>
  <si>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</si>
  <si>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</si>
  <si>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</si>
  <si>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</si>
  <si>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</si>
  <si>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</si>
  <si>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</si>
  <si>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</si>
  <si>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</si>
  <si>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</si>
  <si>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</si>
  <si>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</si>
  <si>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</si>
  <si>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</si>
  <si>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</si>
  <si>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</si>
  <si>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</si>
  <si>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</si>
  <si>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</si>
  <si>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</si>
  <si>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</si>
  <si>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</si>
  <si>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</si>
  <si>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</si>
  <si>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</si>
  <si>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</si>
  <si>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</si>
  <si>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</si>
  <si>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</si>
  <si>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</si>
  <si>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</si>
  <si>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</si>
  <si>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</si>
  <si>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</si>
  <si>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</si>
  <si>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</si>
  <si>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</si>
  <si>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</si>
  <si>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</si>
  <si>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</si>
  <si>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</si>
  <si>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</si>
  <si>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</si>
  <si>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</si>
  <si>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</si>
  <si>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</si>
  <si>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</si>
  <si>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</si>
  <si>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</si>
  <si>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</si>
  <si>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</si>
  <si>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</si>
  <si>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</si>
  <si>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</si>
  <si>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</si>
  <si>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</si>
  <si>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</si>
  <si>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</si>
  <si>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</si>
  <si>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</si>
  <si>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</si>
  <si>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</si>
  <si>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</si>
  <si>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</si>
  <si>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</si>
  <si>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</si>
  <si>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</si>
  <si>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</si>
  <si>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</si>
  <si>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</si>
  <si>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</si>
  <si>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</si>
  <si>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</si>
  <si>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</si>
  <si>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</si>
  <si>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</si>
  <si>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</si>
  <si>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</si>
  <si>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</si>
  <si>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</si>
  <si>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</si>
  <si>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</si>
  <si>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</si>
  <si>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</si>
  <si>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</si>
  <si>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</si>
  <si>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</si>
  <si>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</si>
  <si>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</si>
  <si>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</si>
  <si>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</si>
  <si>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</si>
  <si>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</si>
  <si>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</si>
  <si>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</si>
  <si>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</si>
  <si>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</si>
  <si>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</si>
  <si>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</si>
  <si>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</si>
  <si>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</si>
  <si>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</si>
  <si>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</si>
  <si>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</si>
  <si>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</si>
  <si>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</si>
  <si>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</si>
  <si>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</si>
  <si>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</si>
  <si>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</si>
  <si>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</si>
  <si>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</si>
  <si>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</si>
  <si>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</si>
  <si>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</si>
  <si>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</si>
  <si>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</si>
  <si>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</si>
  <si>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</si>
  <si>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</si>
  <si>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</si>
  <si>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</si>
  <si>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</si>
  <si>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</si>
  <si>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</si>
  <si>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</si>
  <si>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</si>
  <si>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</si>
  <si>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</si>
  <si>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</si>
  <si>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</si>
  <si>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</si>
  <si>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</si>
  <si>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</si>
  <si>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</si>
  <si>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</si>
  <si>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</si>
  <si>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</si>
  <si>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</si>
  <si>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</si>
  <si>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</si>
  <si>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</si>
  <si>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</si>
  <si>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</si>
  <si>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</si>
  <si>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</si>
  <si>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</si>
  <si>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</si>
  <si>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</si>
  <si>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</si>
  <si>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</si>
  <si>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</si>
  <si>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</si>
  <si>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</si>
  <si>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</si>
  <si>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</si>
  <si>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</si>
  <si>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</si>
  <si>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</si>
  <si>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</si>
  <si>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</si>
  <si>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</si>
  <si>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</si>
  <si>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</si>
  <si>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</si>
  <si>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</si>
  <si>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</si>
  <si>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</si>
  <si>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</si>
  <si>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</si>
  <si>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</si>
  <si>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</si>
  <si>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</si>
  <si>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</si>
  <si>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</si>
  <si>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</si>
  <si>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</si>
  <si>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</si>
  <si>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</si>
  <si>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</si>
  <si>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</si>
  <si>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</si>
  <si>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</si>
  <si>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</si>
  <si>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</si>
  <si>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</si>
  <si>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</si>
  <si>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</si>
  <si>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</si>
  <si>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</si>
  <si>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</si>
  <si>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</si>
  <si>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</si>
  <si>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</si>
  <si>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</si>
  <si>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</si>
  <si>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</si>
  <si>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</si>
  <si>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</si>
  <si>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</si>
  <si>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</si>
  <si>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</si>
  <si>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</si>
  <si>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</si>
  <si>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</si>
  <si>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</si>
  <si>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</si>
  <si>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</si>
  <si>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</si>
  <si>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</si>
  <si>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</si>
  <si>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</si>
  <si>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</si>
  <si>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</si>
  <si>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</si>
  <si>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</si>
  <si>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</si>
  <si>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</si>
  <si>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</si>
  <si>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</si>
  <si>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</si>
  <si>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</si>
  <si>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</si>
  <si>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</si>
  <si>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</si>
  <si>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</si>
  <si>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</si>
  <si>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</si>
  <si>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</si>
  <si>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</si>
  <si>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</si>
  <si>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</si>
  <si>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</si>
  <si>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</si>
  <si>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</si>
  <si>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</si>
  <si>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</si>
  <si>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</si>
  <si>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</si>
  <si>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</si>
  <si>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</si>
  <si>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</si>
  <si>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</si>
  <si>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</si>
  <si>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</si>
  <si>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</si>
  <si>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</si>
  <si>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</si>
  <si>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</si>
  <si>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</si>
  <si>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</si>
  <si>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</si>
  <si>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</si>
  <si>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</si>
  <si>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</si>
  <si>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</si>
  <si>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</si>
  <si>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</si>
  <si>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</si>
  <si>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</si>
  <si>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</si>
  <si>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</si>
  <si>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</si>
  <si>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</si>
  <si>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</si>
  <si>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</si>
  <si>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</si>
  <si>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</si>
  <si>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</si>
  <si>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</si>
  <si>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</si>
  <si>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</si>
  <si>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</si>
  <si>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</si>
  <si>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</si>
  <si>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</si>
  <si>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</si>
  <si>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</si>
  <si>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</si>
  <si>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</si>
  <si>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</si>
  <si>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</si>
  <si>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</si>
  <si>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</si>
  <si>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</si>
  <si>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</si>
  <si>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</si>
  <si>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</si>
  <si>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</si>
  <si>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</si>
  <si>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</si>
  <si>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</si>
  <si>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</si>
  <si>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</si>
  <si>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</si>
  <si>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</si>
  <si>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</si>
  <si>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</si>
  <si>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</si>
  <si>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</si>
  <si>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</si>
  <si>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</si>
  <si>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</si>
  <si>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</si>
  <si>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</si>
  <si>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</si>
  <si>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</si>
  <si>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</si>
  <si>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</si>
  <si>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</si>
  <si>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</si>
  <si>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</si>
  <si>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</si>
  <si>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</si>
  <si>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</si>
  <si>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</si>
  <si>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</si>
  <si>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</si>
  <si>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</si>
  <si>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</si>
  <si>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</si>
  <si>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</si>
  <si>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</si>
  <si>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</si>
  <si>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</si>
  <si>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</si>
  <si>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</si>
  <si>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</si>
  <si>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</si>
  <si>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</si>
  <si>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</si>
  <si>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</si>
  <si>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</si>
  <si>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</si>
  <si>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</si>
  <si>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</si>
  <si>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</si>
  <si>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</si>
  <si>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</si>
  <si>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</si>
  <si>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</si>
  <si>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</si>
  <si>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</si>
  <si>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</si>
  <si>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</si>
  <si>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</si>
  <si>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</si>
  <si>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</si>
  <si>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</si>
  <si>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</si>
  <si>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</si>
  <si>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</si>
  <si>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</si>
  <si>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</si>
  <si>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</si>
  <si>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</si>
  <si>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</si>
  <si>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</si>
  <si>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</si>
  <si>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</si>
  <si>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</si>
  <si>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</si>
  <si>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</si>
  <si>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</si>
  <si>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</si>
  <si>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</si>
  <si>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</si>
  <si>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</si>
  <si>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</si>
  <si>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</si>
  <si>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</si>
  <si>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</si>
  <si>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</si>
  <si>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</si>
  <si>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</si>
  <si>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</si>
  <si>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</si>
  <si>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</si>
  <si>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</si>
  <si>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</si>
  <si>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</si>
  <si>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</si>
  <si>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</si>
  <si>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</si>
  <si>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</si>
  <si>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</si>
  <si>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</si>
  <si>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</si>
  <si>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</si>
  <si>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</si>
  <si>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</si>
  <si>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</si>
  <si>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</si>
  <si>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</si>
  <si>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</si>
  <si>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</si>
  <si>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</si>
  <si>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</si>
  <si>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</si>
  <si>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</si>
  <si>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</si>
  <si>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</si>
  <si>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</si>
  <si>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</si>
  <si>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</si>
  <si>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</si>
  <si>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</si>
  <si>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</si>
  <si>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</si>
  <si>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</si>
  <si>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</si>
  <si>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</si>
  <si>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</si>
  <si>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</si>
  <si>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</si>
  <si>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</si>
  <si>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</si>
  <si>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</si>
  <si>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</si>
  <si>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</si>
  <si>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</si>
  <si>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</si>
  <si>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</si>
  <si>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</si>
  <si>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</si>
  <si>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</si>
  <si>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</si>
  <si>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</si>
  <si>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</si>
  <si>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</si>
  <si>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</si>
  <si>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</si>
  <si>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</si>
  <si>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</si>
  <si>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</si>
  <si>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</si>
  <si>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</si>
  <si>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</si>
  <si>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</si>
  <si>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</si>
  <si>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</si>
  <si>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</si>
  <si>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</si>
  <si>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</si>
  <si>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</si>
  <si>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</si>
  <si>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</si>
  <si>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</si>
  <si>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</si>
  <si>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</si>
  <si>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</si>
  <si>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</si>
  <si>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</si>
  <si>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</si>
  <si>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</si>
  <si>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</si>
  <si>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</si>
  <si>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</si>
  <si>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</si>
  <si>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</si>
  <si>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</si>
  <si>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</si>
  <si>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</si>
  <si>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</si>
  <si>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</si>
  <si>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</si>
  <si>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</si>
  <si>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</si>
  <si>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</si>
  <si>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</si>
  <si>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</si>
  <si>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</si>
  <si>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</si>
  <si>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</si>
  <si>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</si>
  <si>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</si>
  <si>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</si>
  <si>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</si>
  <si>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</si>
  <si>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</si>
  <si>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</si>
  <si>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</si>
  <si>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</si>
  <si>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</si>
  <si>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</si>
  <si>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</si>
  <si>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</si>
  <si>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</si>
  <si>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</si>
  <si>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</si>
  <si>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</si>
  <si>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</si>
  <si>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</si>
  <si>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</si>
  <si>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</si>
  <si>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</si>
  <si>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</si>
  <si>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</si>
  <si>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</si>
  <si>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</si>
  <si>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</si>
  <si>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</si>
  <si>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</si>
  <si>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</si>
  <si>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</si>
  <si>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</si>
  <si>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</si>
  <si>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</si>
  <si>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</si>
  <si>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</si>
  <si>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</si>
  <si>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</si>
  <si>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</si>
  <si>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</si>
  <si>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</si>
  <si>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</si>
  <si>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</si>
  <si>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</si>
  <si>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</si>
  <si>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</si>
  <si>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</si>
  <si>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</si>
  <si>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</si>
  <si>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</si>
  <si>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</si>
  <si>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</si>
  <si>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</si>
  <si>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</si>
  <si>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</si>
  <si>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</si>
  <si>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</si>
  <si>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</si>
  <si>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</si>
  <si>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</si>
  <si>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</si>
  <si>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</si>
  <si>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</si>
  <si>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</si>
  <si>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</si>
  <si>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</si>
  <si>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</si>
  <si>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</si>
  <si>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</si>
  <si>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</si>
  <si>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</si>
  <si>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</si>
  <si>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</si>
  <si>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</si>
  <si>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</si>
  <si>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</si>
  <si>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</si>
  <si>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</si>
  <si>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</si>
  <si>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</si>
  <si>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</si>
  <si>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</si>
  <si>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</si>
  <si>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</si>
  <si>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</si>
  <si>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</si>
  <si>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</si>
  <si>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</si>
  <si>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</si>
  <si>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</si>
  <si>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</si>
  <si>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</si>
  <si>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</si>
  <si>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</si>
  <si>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</si>
  <si>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</si>
  <si>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</si>
  <si>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</si>
  <si>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</si>
  <si>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</si>
  <si>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</si>
  <si>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</si>
  <si>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</si>
  <si>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</si>
  <si>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</si>
  <si>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</si>
  <si>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</si>
  <si>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</si>
  <si>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</si>
  <si>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</si>
  <si>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</si>
  <si>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</si>
  <si>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</si>
  <si>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</si>
  <si>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</si>
  <si>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</si>
  <si>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</si>
  <si>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</si>
  <si>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</si>
  <si>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</si>
  <si>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</si>
  <si>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</si>
  <si>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</si>
  <si>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</si>
  <si>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</si>
  <si>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</si>
  <si>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</si>
  <si>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</si>
  <si>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</si>
  <si>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</si>
  <si>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</si>
  <si>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</si>
  <si>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</si>
  <si>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</si>
  <si>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</si>
  <si>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</si>
  <si>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</si>
  <si>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</si>
  <si>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</si>
  <si>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</si>
  <si>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</si>
  <si>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</si>
  <si>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</si>
  <si>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</si>
  <si>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</si>
  <si>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</si>
  <si>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</si>
  <si>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</si>
  <si>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</si>
  <si>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</si>
  <si>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</si>
  <si>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</si>
  <si>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</si>
  <si>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</si>
  <si>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</si>
  <si>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</si>
  <si>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</si>
  <si>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</si>
  <si>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</si>
  <si>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</si>
  <si>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</si>
  <si>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</si>
  <si>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</si>
  <si>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</si>
  <si>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</si>
  <si>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</si>
  <si>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</si>
  <si>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</si>
  <si>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</si>
  <si>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</si>
  <si>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</si>
  <si>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</si>
  <si>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</si>
  <si>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</si>
  <si>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</si>
  <si>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</si>
  <si>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</si>
  <si>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</si>
  <si>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</si>
  <si>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</si>
  <si>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</si>
  <si>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</si>
  <si>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</si>
  <si>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</si>
  <si>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</si>
  <si>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</si>
  <si>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</si>
  <si>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</si>
  <si>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</si>
  <si>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</si>
  <si>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</si>
  <si>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</si>
  <si>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</si>
  <si>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</si>
  <si>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</si>
  <si>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</si>
  <si>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</si>
  <si>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</si>
  <si>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</si>
  <si>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</si>
  <si>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</si>
  <si>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</si>
  <si>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</si>
  <si>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</si>
  <si>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</si>
  <si>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</si>
  <si>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</si>
  <si>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</si>
  <si>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</si>
  <si>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</si>
  <si>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</si>
  <si>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</si>
  <si>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</si>
  <si>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</si>
  <si>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</si>
  <si>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</si>
  <si>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</si>
  <si>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</si>
  <si>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</si>
  <si>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</si>
  <si>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</si>
  <si>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</si>
  <si>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</si>
  <si>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</si>
  <si>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</si>
  <si>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</si>
  <si>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</si>
  <si>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</si>
  <si>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</si>
  <si>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</si>
  <si>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</si>
  <si>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</si>
  <si>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</si>
  <si>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</si>
  <si>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</si>
  <si>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</si>
  <si>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</si>
  <si>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</si>
  <si>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</si>
  <si>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</si>
  <si>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</si>
  <si>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</si>
  <si>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</si>
  <si>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</si>
  <si>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</si>
  <si>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</si>
  <si>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</si>
  <si>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</si>
  <si>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</si>
  <si>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</si>
  <si>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</si>
  <si>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</si>
  <si>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</si>
  <si>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</si>
  <si>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</si>
  <si>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</si>
  <si>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</si>
  <si>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</si>
  <si>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</si>
  <si>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</si>
  <si>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</si>
  <si>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</si>
  <si>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</si>
  <si>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</si>
  <si>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</si>
  <si>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</si>
  <si>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</si>
  <si>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</si>
  <si>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</si>
  <si>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</si>
  <si>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</si>
  <si>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</si>
  <si>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</si>
  <si>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</si>
  <si>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</si>
  <si>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</si>
  <si>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</si>
  <si>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</si>
  <si>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</si>
  <si>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</si>
  <si>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</si>
  <si>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</si>
  <si>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</si>
  <si>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</si>
  <si>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</si>
  <si>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</si>
  <si>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</si>
  <si>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</si>
  <si>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</si>
  <si>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</si>
  <si>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</si>
  <si>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</si>
  <si>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</si>
  <si>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</si>
  <si>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</si>
  <si>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</si>
  <si>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</si>
  <si>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</si>
  <si>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</si>
  <si>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</si>
  <si>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</si>
  <si>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</si>
  <si>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</si>
  <si>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</si>
  <si>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</si>
  <si>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</si>
  <si>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</si>
  <si>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</si>
  <si>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</si>
  <si>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</si>
  <si>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</si>
  <si>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</si>
  <si>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</si>
  <si>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</si>
  <si>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</si>
  <si>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</si>
  <si>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</si>
  <si>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</si>
  <si>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</si>
  <si>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</si>
  <si>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</si>
  <si>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</si>
  <si>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</si>
  <si>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</si>
  <si>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</si>
  <si>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</si>
  <si>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</si>
  <si>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</si>
  <si>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</si>
  <si>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</si>
  <si>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</si>
  <si>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</si>
  <si>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</si>
  <si>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</si>
  <si>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</si>
  <si>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</si>
  <si>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</si>
  <si>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</si>
  <si>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</si>
  <si>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</si>
  <si>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</si>
  <si>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</si>
  <si>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</si>
  <si>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</si>
  <si>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</si>
  <si>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</si>
  <si>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</si>
  <si>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</si>
  <si>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</si>
  <si>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</si>
  <si>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</si>
  <si>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</si>
  <si>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</si>
  <si>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</si>
  <si>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</si>
  <si>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</si>
  <si>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</si>
  <si>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</si>
  <si>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</si>
  <si>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</si>
  <si>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</si>
  <si>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</si>
  <si>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</si>
  <si>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</si>
  <si>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</si>
  <si>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</si>
  <si>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</si>
  <si>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</si>
  <si>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</si>
  <si>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</si>
  <si>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</si>
  <si>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</si>
  <si>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</si>
  <si>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</si>
  <si>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</si>
  <si>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</si>
  <si>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</si>
  <si>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</si>
  <si>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</si>
  <si>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</si>
  <si>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</si>
  <si>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</si>
  <si>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</si>
  <si>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</si>
  <si>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</si>
  <si>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</si>
  <si>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</si>
  <si>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</si>
  <si>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</si>
  <si>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</si>
  <si>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</si>
  <si>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</si>
  <si>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</si>
  <si>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</si>
  <si>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</si>
  <si>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</si>
  <si>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</si>
  <si>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</si>
  <si>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</si>
  <si>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</si>
  <si>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</si>
  <si>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</si>
  <si>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</si>
  <si>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</si>
  <si>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</si>
  <si>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</si>
  <si>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</si>
  <si>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</si>
  <si>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</si>
  <si>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</si>
  <si>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</si>
  <si>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</si>
  <si>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</si>
  <si>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</si>
  <si>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</si>
  <si>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</si>
  <si>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</si>
  <si>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</si>
  <si>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</si>
  <si>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</si>
  <si>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</si>
  <si>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</si>
  <si>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</si>
  <si>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</si>
  <si>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</si>
  <si>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</si>
  <si>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</si>
  <si>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</si>
  <si>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</si>
  <si>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</si>
  <si>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</si>
  <si>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</si>
  <si>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</si>
  <si>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</si>
  <si>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</si>
  <si>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</si>
  <si>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</si>
  <si>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</si>
  <si>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</si>
  <si>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</si>
  <si>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</si>
  <si>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</si>
  <si>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</si>
  <si>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</si>
  <si>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</si>
  <si>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</si>
  <si>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</si>
  <si>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</si>
  <si>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</si>
  <si>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</si>
  <si>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</si>
  <si>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</si>
  <si>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</si>
  <si>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</si>
  <si>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</si>
  <si>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</si>
  <si>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</si>
  <si>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</si>
  <si>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</si>
  <si>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</si>
  <si>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</si>
  <si>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</si>
  <si>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</si>
  <si>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</si>
  <si>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</si>
  <si>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</si>
  <si>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</si>
  <si>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</si>
  <si>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</si>
  <si>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</si>
  <si>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</si>
  <si>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</si>
  <si>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</si>
  <si>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</si>
  <si>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</si>
  <si>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</si>
  <si>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</si>
  <si>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</si>
  <si>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</si>
  <si>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</si>
  <si>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</si>
  <si>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</si>
  <si>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</si>
  <si>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</si>
  <si>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</si>
  <si>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</si>
  <si>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</si>
  <si>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</si>
  <si>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</si>
  <si>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</si>
  <si>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</si>
  <si>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</si>
  <si>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</si>
  <si>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</si>
  <si>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</si>
  <si>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</si>
  <si>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</si>
  <si>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</si>
  <si>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</si>
  <si>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</si>
  <si>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</si>
  <si>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</si>
  <si>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</si>
  <si>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</si>
  <si>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</si>
  <si>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</si>
  <si>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</si>
  <si>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</si>
  <si>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</si>
  <si>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</si>
  <si>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</si>
  <si>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</si>
  <si>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</si>
  <si>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</si>
  <si>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</si>
  <si>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</si>
  <si>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</si>
  <si>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</si>
  <si>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</si>
  <si>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</si>
  <si>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</si>
  <si>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</si>
  <si>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</si>
  <si>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</si>
  <si>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</si>
  <si>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</si>
  <si>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</si>
  <si>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</si>
  <si>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</si>
  <si>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</si>
  <si>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</si>
  <si>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</si>
  <si>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</si>
  <si>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</si>
  <si>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</si>
  <si>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</si>
  <si>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</si>
  <si>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</si>
  <si>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</si>
  <si>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</si>
  <si>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</si>
  <si>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</si>
  <si>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</si>
  <si>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</si>
  <si>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</si>
  <si>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</si>
  <si>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</si>
  <si>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</si>
  <si>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</si>
  <si>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</si>
  <si>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</si>
  <si>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</si>
  <si>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</si>
  <si>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</si>
  <si>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</si>
  <si>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</si>
  <si>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</si>
  <si>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</si>
  <si>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</si>
  <si>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</si>
  <si>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</si>
  <si>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</si>
  <si>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</si>
  <si>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</si>
  <si>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</si>
  <si>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</si>
  <si>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</si>
  <si>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</si>
  <si>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</si>
  <si>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</si>
  <si>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</si>
  <si>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</si>
  <si>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</si>
  <si>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</si>
  <si>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</si>
  <si>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</si>
  <si>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</si>
  <si>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</si>
  <si>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</si>
  <si>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</si>
  <si>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</si>
  <si>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</si>
  <si>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</si>
  <si>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</si>
  <si>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</si>
  <si>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</si>
  <si>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</si>
  <si>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</si>
  <si>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</si>
  <si>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</si>
  <si>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</si>
  <si>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</si>
  <si>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</si>
  <si>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</si>
  <si>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</si>
  <si>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</si>
  <si>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</si>
  <si>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</si>
  <si>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</si>
  <si>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</si>
  <si>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</si>
  <si>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</si>
  <si>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</si>
  <si>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</si>
  <si>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</si>
  <si>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</si>
  <si>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</si>
  <si>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</si>
  <si>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</si>
  <si>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</si>
  <si>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</si>
  <si>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</si>
  <si>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</si>
  <si>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</si>
  <si>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</si>
  <si>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</si>
  <si>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</si>
  <si>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</si>
  <si>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</si>
  <si>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</si>
  <si>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</si>
  <si>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</si>
  <si>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</si>
  <si>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</si>
  <si>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</si>
  <si>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</si>
  <si>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</si>
  <si>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</si>
  <si>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</si>
  <si>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</si>
  <si>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</si>
  <si>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</si>
  <si>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</si>
  <si>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</si>
  <si>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</si>
  <si>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</si>
  <si>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</si>
  <si>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</si>
  <si>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</si>
  <si>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</si>
  <si>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</si>
  <si>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</si>
  <si>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</si>
  <si>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</si>
  <si>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</si>
  <si>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</si>
  <si>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</si>
  <si>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</si>
  <si>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</si>
  <si>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</si>
  <si>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</si>
  <si>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</si>
  <si>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</si>
  <si>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</si>
  <si>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</si>
  <si>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</si>
  <si>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</si>
  <si>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</si>
  <si>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</si>
  <si>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</si>
  <si>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</si>
  <si>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</si>
  <si>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</si>
  <si>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</si>
  <si>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</si>
  <si>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</si>
  <si>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</si>
  <si>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</si>
  <si>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</si>
  <si>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</si>
  <si>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</si>
  <si>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</si>
  <si>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</si>
  <si>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</si>
  <si>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</si>
  <si>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</si>
  <si>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</si>
  <si>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</si>
  <si>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</si>
  <si>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</si>
  <si>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</si>
  <si>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</si>
  <si>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</si>
  <si>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</si>
  <si>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</si>
  <si>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</si>
  <si>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</si>
  <si>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</si>
  <si>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</si>
  <si>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</si>
  <si>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</si>
  <si>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</si>
  <si>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</si>
  <si>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</si>
  <si>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</si>
  <si>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</si>
  <si>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</si>
  <si>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</si>
  <si>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</si>
  <si>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</si>
  <si>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</si>
  <si>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</si>
  <si>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</si>
  <si>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</si>
  <si>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</si>
  <si>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</si>
  <si>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</si>
  <si>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</si>
  <si>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</si>
  <si>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</si>
  <si>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</si>
  <si>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</si>
  <si>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</si>
  <si>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</si>
  <si>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</si>
  <si>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</si>
  <si>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</si>
  <si>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</si>
  <si>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</si>
  <si>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</si>
  <si>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</si>
  <si>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</si>
  <si>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</si>
  <si>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</si>
  <si>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</si>
  <si>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</si>
  <si>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</si>
  <si>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</si>
  <si>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</si>
  <si>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</si>
  <si>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</si>
  <si>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</si>
  <si>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</si>
  <si>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</si>
  <si>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</si>
  <si>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</si>
  <si>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</si>
  <si>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</si>
  <si>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</si>
  <si>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</si>
  <si>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</si>
  <si>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</si>
  <si>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</si>
  <si>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</si>
  <si>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</si>
  <si>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</si>
  <si>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</si>
  <si>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</si>
  <si>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</si>
  <si>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</si>
  <si>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</si>
  <si>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</si>
  <si>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</si>
  <si>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</si>
  <si>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</si>
  <si>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</si>
  <si>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</si>
  <si>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</si>
  <si>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</si>
  <si>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</si>
  <si>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</si>
  <si>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</si>
  <si>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</si>
  <si>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</si>
  <si>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</si>
  <si>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</si>
  <si>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</si>
  <si>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</si>
  <si>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</si>
  <si>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</si>
  <si>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</si>
  <si>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</si>
  <si>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</si>
  <si>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</si>
  <si>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</si>
  <si>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</si>
  <si>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</si>
  <si>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</si>
  <si>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</si>
  <si>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</si>
  <si>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</si>
  <si>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</si>
  <si>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</si>
  <si>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</si>
  <si>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</si>
  <si>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</si>
  <si>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</si>
  <si>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</si>
  <si>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</si>
  <si>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</si>
  <si>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</si>
  <si>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</si>
  <si>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</si>
  <si>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</si>
  <si>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</si>
  <si>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</si>
  <si>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</si>
  <si>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</si>
  <si>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</si>
  <si>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</si>
  <si>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</si>
  <si>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</si>
  <si>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</si>
  <si>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</si>
  <si>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</si>
  <si>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</si>
  <si>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</si>
  <si>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</si>
  <si>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</si>
  <si>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</si>
  <si>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</si>
  <si>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</si>
  <si>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</si>
  <si>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</si>
  <si>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</si>
  <si>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</si>
  <si>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</si>
  <si>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</si>
  <si>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</si>
  <si>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</si>
  <si>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</si>
  <si>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</si>
  <si>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</si>
  <si>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</si>
  <si>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</si>
  <si>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</si>
  <si>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</si>
  <si>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</si>
  <si>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</si>
  <si>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</si>
  <si>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</si>
  <si>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</si>
  <si>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</si>
  <si>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</si>
  <si>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</si>
  <si>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</si>
  <si>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</si>
  <si>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</si>
  <si>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</si>
  <si>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</si>
  <si>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</si>
  <si>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</si>
  <si>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</si>
  <si>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</si>
  <si>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</si>
  <si>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</si>
  <si>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</si>
  <si>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</si>
  <si>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</si>
  <si>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</si>
  <si>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</si>
  <si>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</si>
  <si>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</si>
  <si>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</si>
  <si>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</si>
  <si>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</si>
  <si>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</si>
  <si>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</si>
  <si>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</si>
  <si>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</si>
  <si>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</si>
  <si>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</si>
  <si>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</si>
  <si>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</si>
  <si>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</si>
  <si>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</si>
  <si>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</si>
  <si>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</si>
  <si>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</si>
  <si>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</si>
  <si>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</si>
  <si>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</si>
  <si>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</si>
  <si>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</si>
  <si>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</si>
  <si>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</si>
  <si>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</si>
  <si>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</si>
  <si>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</si>
  <si>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</si>
  <si>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</si>
  <si>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</si>
  <si>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</si>
  <si>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</si>
  <si>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</si>
  <si>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</si>
  <si>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</si>
  <si>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</si>
  <si>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</si>
  <si>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</si>
  <si>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</si>
  <si>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</si>
  <si>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</si>
  <si>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</si>
  <si>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</si>
  <si>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</si>
  <si>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</si>
  <si>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</si>
  <si>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</si>
  <si>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</si>
  <si>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</si>
  <si>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</si>
  <si>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</si>
  <si>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</si>
  <si>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</si>
  <si>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</si>
  <si>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</si>
  <si>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</si>
  <si>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</si>
  <si>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</si>
  <si>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</si>
  <si>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</si>
  <si>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</si>
  <si>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</si>
  <si>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</si>
  <si>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</si>
  <si>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</si>
  <si>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</si>
  <si>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</si>
  <si>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</si>
  <si>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</si>
  <si>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</si>
  <si>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</si>
  <si>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</si>
  <si>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</si>
  <si>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</si>
  <si>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</si>
  <si>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</si>
  <si>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</si>
  <si>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</si>
  <si>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</si>
  <si>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</si>
  <si>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</si>
  <si>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</si>
  <si>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</si>
  <si>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</si>
  <si>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</si>
  <si>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</si>
  <si>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</si>
  <si>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</si>
  <si>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</si>
  <si>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</si>
  <si>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</si>
  <si>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</si>
  <si>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</si>
  <si>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</si>
  <si>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</si>
  <si>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</si>
  <si>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</si>
  <si>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</si>
  <si>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</si>
  <si>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</si>
  <si>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</si>
  <si>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</si>
  <si>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</si>
  <si>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</si>
  <si>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</si>
  <si>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</si>
  <si>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</si>
  <si>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</si>
  <si>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</si>
  <si>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</si>
  <si>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</si>
  <si>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</si>
  <si>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</si>
  <si>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</si>
  <si>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</si>
  <si>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</si>
  <si>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</si>
  <si>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</si>
  <si>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</si>
  <si>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</si>
  <si>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</si>
  <si>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</si>
  <si>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</si>
  <si>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</si>
  <si>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</si>
  <si>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</si>
  <si>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</si>
  <si>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</si>
  <si>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</si>
  <si>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</si>
  <si>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</si>
  <si>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</si>
  <si>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</si>
  <si>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</si>
  <si>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</si>
  <si>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</si>
  <si>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</si>
  <si>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</si>
  <si>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</si>
  <si>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</si>
  <si>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</si>
  <si>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</si>
  <si>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</si>
  <si>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</si>
  <si>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</si>
  <si>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</si>
  <si>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</si>
  <si>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</si>
  <si>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</si>
  <si>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</si>
  <si>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</si>
  <si>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</si>
  <si>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</si>
  <si>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</si>
  <si>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</si>
  <si>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</si>
  <si>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</si>
  <si>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</si>
  <si>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</si>
  <si>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</si>
  <si>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</si>
  <si>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</si>
  <si>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</si>
  <si>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</si>
  <si>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</si>
  <si>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</si>
  <si>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</si>
  <si>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</si>
  <si>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</si>
  <si>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</si>
  <si>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</si>
  <si>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</si>
  <si>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</si>
  <si>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</si>
  <si>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</si>
  <si>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</si>
  <si>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</si>
  <si>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</si>
  <si>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</si>
  <si>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</si>
  <si>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</si>
  <si>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</si>
  <si>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</si>
  <si>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</si>
  <si>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</si>
  <si>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</si>
  <si>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</si>
  <si>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</si>
  <si>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</si>
  <si>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</si>
  <si>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</si>
  <si>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</si>
  <si>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</si>
  <si>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</si>
  <si>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</si>
  <si>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</si>
  <si>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</si>
  <si>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</si>
  <si>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</si>
  <si>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</si>
  <si>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</si>
  <si>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</si>
  <si>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</si>
  <si>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</si>
  <si>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</si>
  <si>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</si>
  <si>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</si>
  <si>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</si>
  <si>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</si>
  <si>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</si>
  <si>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</si>
  <si>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</si>
  <si>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</si>
  <si>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</si>
  <si>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</si>
  <si>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</si>
  <si>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</si>
  <si>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</si>
  <si>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</si>
  <si>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</si>
  <si>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</si>
  <si>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</si>
  <si>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</si>
  <si>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</si>
  <si>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</si>
  <si>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</si>
  <si>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</si>
  <si>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</si>
  <si>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</si>
  <si>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</si>
  <si>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</si>
  <si>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</si>
  <si>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</si>
  <si>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</si>
  <si>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</si>
  <si>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</si>
  <si>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</si>
  <si>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</si>
  <si>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</si>
  <si>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</si>
  <si>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</si>
  <si>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</si>
  <si>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</si>
  <si>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</si>
  <si>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</si>
  <si>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</si>
  <si>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</si>
  <si>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</si>
  <si>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</si>
  <si>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</si>
  <si>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</si>
  <si>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</si>
  <si>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</si>
  <si>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</si>
  <si>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</si>
  <si>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</si>
  <si>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</si>
  <si>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</si>
  <si>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</si>
  <si>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</si>
  <si>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</si>
  <si>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</si>
  <si>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</si>
  <si>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</si>
  <si>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</si>
  <si>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</si>
  <si>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</si>
  <si>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</si>
  <si>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</si>
  <si>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</si>
  <si>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</si>
  <si>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</si>
  <si>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</si>
  <si>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</si>
  <si>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</si>
  <si>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</si>
  <si>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</si>
  <si>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</si>
  <si>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</si>
  <si>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</si>
  <si>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</si>
  <si>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</si>
  <si>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</si>
  <si>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</si>
  <si>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</si>
  <si>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</si>
  <si>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</si>
  <si>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</si>
  <si>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</si>
  <si>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</si>
  <si>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</si>
  <si>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</si>
  <si>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</si>
  <si>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</si>
  <si>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</si>
  <si>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</si>
  <si>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</si>
  <si>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</si>
  <si>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</si>
  <si>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</si>
  <si>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</si>
  <si>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</si>
  <si>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</si>
  <si>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</si>
  <si>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</si>
  <si>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</si>
  <si>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</si>
  <si>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</si>
  <si>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</si>
  <si>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</si>
  <si>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</si>
  <si>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</si>
  <si>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</si>
  <si>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</si>
  <si>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</si>
  <si>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</si>
  <si>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</si>
  <si>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</si>
  <si>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</si>
  <si>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</si>
  <si>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</si>
  <si>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</si>
  <si>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</si>
  <si>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</si>
  <si>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</si>
  <si>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</si>
  <si>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</si>
  <si>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</si>
  <si>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</si>
  <si>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</si>
  <si>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</si>
  <si>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</si>
  <si>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</si>
  <si>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</si>
  <si>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</si>
  <si>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</si>
  <si>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</si>
  <si>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</si>
  <si>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</si>
  <si>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</si>
  <si>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</si>
  <si>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</si>
  <si>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</si>
  <si>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</si>
  <si>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</si>
  <si>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</si>
  <si>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</si>
  <si>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</si>
  <si>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</si>
  <si>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</si>
  <si>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</si>
  <si>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</si>
  <si>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</si>
  <si>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</si>
  <si>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</si>
  <si>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</si>
  <si>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</si>
  <si>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</si>
  <si>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</si>
  <si>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</si>
  <si>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</si>
  <si>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</si>
  <si>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</si>
  <si>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</si>
  <si>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</si>
  <si>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</si>
  <si>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</si>
  <si>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</si>
  <si>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</si>
  <si>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</si>
  <si>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</si>
  <si>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</si>
  <si>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</si>
  <si>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</si>
  <si>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</si>
  <si>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</si>
  <si>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</si>
  <si>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</si>
  <si>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</si>
  <si>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</si>
  <si>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</si>
  <si>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</si>
  <si>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</si>
  <si>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</si>
  <si>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</si>
  <si>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</si>
  <si>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</si>
  <si>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</si>
  <si>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</si>
  <si>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</si>
  <si>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</si>
  <si>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</si>
  <si>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</si>
  <si>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</si>
  <si>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</si>
  <si>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</si>
  <si>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</si>
  <si>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</si>
  <si>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</si>
  <si>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</si>
  <si>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</si>
  <si>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</si>
  <si>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</si>
  <si>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</si>
  <si>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</si>
  <si>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</si>
  <si>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</si>
  <si>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</si>
  <si>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</si>
  <si>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</si>
  <si>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</si>
  <si>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</si>
  <si>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</si>
  <si>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</si>
  <si>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</si>
  <si>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</si>
  <si>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</si>
  <si>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</si>
  <si>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</si>
  <si>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</si>
  <si>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</si>
  <si>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</si>
  <si>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</si>
  <si>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</si>
  <si>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</si>
  <si>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</si>
  <si>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</si>
  <si>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</si>
  <si>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</si>
  <si>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</si>
  <si>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</si>
  <si>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</si>
  <si>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</si>
  <si>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</si>
  <si>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</si>
  <si>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</si>
  <si>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</si>
  <si>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</si>
  <si>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</si>
  <si>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</si>
  <si>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</si>
  <si>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</si>
  <si>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</si>
  <si>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</si>
  <si>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</si>
  <si>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</si>
  <si>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</si>
  <si>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</si>
  <si>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</si>
  <si>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</si>
  <si>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</si>
  <si>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</si>
  <si>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</si>
  <si>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</si>
  <si>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</si>
  <si>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</si>
  <si>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</si>
  <si>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</si>
  <si>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</si>
  <si>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</si>
  <si>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</si>
  <si>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</si>
  <si>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</si>
  <si>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</si>
  <si>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</si>
  <si>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</si>
  <si>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</si>
  <si>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</si>
  <si>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</si>
  <si>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</si>
  <si>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</si>
  <si>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</si>
  <si>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</si>
  <si>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</si>
  <si>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</si>
  <si>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</si>
  <si>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</si>
  <si>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</si>
  <si>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</si>
  <si>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</si>
  <si>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</si>
  <si>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</si>
  <si>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</si>
  <si>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</si>
  <si>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</si>
  <si>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</si>
  <si>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</si>
  <si>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</si>
  <si>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</si>
  <si>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</si>
  <si>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</si>
  <si>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</si>
  <si>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</si>
  <si>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</si>
  <si>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</si>
  <si>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</si>
  <si>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</si>
  <si>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</si>
  <si>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</si>
  <si>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</si>
  <si>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</si>
  <si>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</si>
  <si>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</si>
  <si>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</si>
  <si>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</si>
  <si>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</si>
  <si>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</si>
  <si>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</si>
  <si>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</si>
  <si>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</si>
  <si>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</si>
  <si>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</si>
  <si>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</si>
  <si>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</si>
  <si>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</si>
  <si>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</si>
  <si>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</si>
  <si>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</si>
  <si>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</si>
  <si>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</si>
  <si>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</si>
  <si>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</si>
  <si>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</si>
  <si>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</si>
  <si>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</si>
  <si>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</si>
  <si>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</si>
  <si>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</si>
  <si>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</si>
  <si>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</si>
  <si>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</si>
  <si>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</si>
  <si>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</si>
  <si>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</si>
  <si>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</si>
  <si>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</si>
  <si>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</si>
  <si>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</si>
  <si>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</si>
  <si>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</si>
  <si>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</si>
  <si>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</si>
  <si>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</si>
  <si>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</si>
  <si>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</si>
  <si>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</si>
  <si>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</si>
  <si>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</si>
  <si>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</si>
  <si>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</si>
  <si>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</si>
  <si>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</si>
  <si>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</si>
  <si>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</si>
  <si>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</si>
  <si>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</si>
  <si>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</si>
  <si>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</si>
  <si>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</si>
  <si>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</si>
  <si>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</si>
  <si>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</si>
  <si>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</si>
  <si>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</si>
  <si>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</si>
  <si>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</si>
  <si>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</si>
  <si>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</si>
  <si>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</si>
  <si>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</si>
  <si>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</si>
  <si>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</si>
  <si>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</si>
  <si>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</si>
  <si>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</si>
  <si>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</si>
  <si>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</si>
  <si>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</si>
  <si>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</si>
  <si>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</si>
  <si>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</si>
  <si>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</si>
  <si>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</si>
  <si>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</si>
  <si>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</si>
  <si>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</si>
  <si>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</si>
  <si>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</si>
  <si>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</si>
  <si>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</si>
  <si>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</si>
  <si>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</si>
  <si>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</si>
  <si>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</si>
  <si>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</si>
  <si>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</si>
  <si>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</si>
  <si>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</si>
  <si>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</si>
  <si>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</si>
  <si>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</si>
  <si>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</si>
  <si>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</si>
  <si>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</si>
  <si>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</si>
  <si>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</si>
  <si>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</si>
  <si>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</si>
  <si>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</si>
  <si>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</si>
  <si>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</si>
  <si>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</si>
  <si>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</si>
  <si>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</si>
  <si>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</si>
  <si>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</si>
  <si>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</si>
  <si>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</si>
  <si>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</si>
  <si>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</si>
  <si>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</si>
  <si>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</si>
  <si>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</si>
  <si>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</si>
  <si>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</si>
  <si>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</si>
  <si>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</si>
  <si>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</si>
  <si>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</si>
  <si>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</si>
  <si>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</si>
  <si>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</si>
  <si>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</si>
  <si>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</si>
  <si>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</si>
  <si>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</si>
  <si>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</si>
  <si>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</si>
  <si>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</si>
  <si>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</si>
  <si>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</si>
  <si>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</si>
  <si>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</si>
  <si>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</si>
  <si>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</si>
  <si>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</si>
  <si>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</si>
  <si>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</si>
  <si>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</si>
  <si>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</si>
  <si>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</si>
  <si>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</si>
  <si>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</si>
  <si>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</si>
  <si>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</si>
  <si>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</si>
  <si>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</si>
  <si>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</si>
  <si>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</si>
  <si>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</si>
  <si>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</si>
  <si>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</si>
  <si>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</si>
  <si>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</si>
  <si>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</si>
  <si>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</si>
  <si>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</si>
  <si>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</si>
  <si>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</si>
  <si>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</si>
  <si>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</si>
  <si>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</si>
  <si>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</si>
  <si>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</si>
  <si>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</si>
  <si>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</si>
  <si>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</si>
  <si>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</si>
  <si>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</si>
  <si>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</si>
  <si>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</si>
  <si>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</si>
  <si>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</si>
  <si>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</si>
  <si>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</si>
  <si>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</si>
  <si>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</si>
  <si>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</si>
  <si>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</si>
  <si>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</si>
  <si>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</si>
  <si>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</si>
  <si>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</si>
  <si>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</si>
  <si>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</si>
  <si>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</si>
  <si>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</si>
  <si>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</si>
  <si>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</si>
  <si>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</si>
  <si>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</si>
  <si>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</si>
  <si>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</si>
  <si>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</si>
  <si>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</si>
  <si>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</si>
  <si>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</si>
  <si>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</si>
  <si>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</si>
  <si>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</si>
  <si>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</si>
  <si>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</si>
  <si>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</si>
  <si>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</si>
  <si>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</si>
  <si>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</si>
  <si>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</si>
  <si>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</si>
  <si>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</si>
  <si>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</si>
  <si>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</si>
  <si>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</si>
  <si>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</si>
  <si>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</si>
  <si>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</si>
  <si>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</si>
  <si>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</si>
  <si>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</si>
  <si>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</si>
  <si>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</si>
  <si>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</si>
  <si>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</si>
  <si>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</si>
  <si>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</si>
  <si>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</si>
  <si>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</si>
  <si>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</si>
  <si>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</si>
  <si>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</si>
  <si>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</si>
  <si>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</si>
  <si>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</si>
  <si>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</si>
  <si>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</si>
  <si>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</si>
  <si>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</si>
  <si>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</si>
  <si>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</si>
  <si>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</si>
  <si>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</si>
  <si>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</si>
  <si>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</si>
  <si>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</si>
  <si>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</si>
  <si>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</si>
  <si>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</si>
  <si>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</si>
  <si>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</si>
  <si>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</si>
  <si>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</si>
  <si>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</si>
  <si>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</si>
  <si>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</si>
  <si>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</si>
  <si>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</si>
  <si>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</si>
  <si>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</si>
  <si>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</si>
  <si>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</si>
  <si>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</si>
  <si>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</si>
  <si>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</si>
  <si>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</si>
  <si>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</si>
  <si>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</si>
  <si>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</si>
  <si>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</si>
  <si>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</si>
  <si>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</si>
  <si>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</si>
  <si>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</si>
  <si>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</si>
  <si>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</si>
  <si>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</si>
  <si>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</si>
  <si>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</si>
  <si>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</si>
  <si>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</si>
  <si>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</si>
  <si>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</si>
  <si>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</si>
  <si>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</si>
  <si>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</si>
  <si>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</si>
  <si>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</si>
  <si>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</si>
  <si>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</si>
  <si>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</si>
  <si>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</si>
  <si>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</si>
  <si>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</si>
  <si>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</si>
  <si>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</si>
  <si>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</si>
  <si>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</si>
  <si>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</si>
  <si>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</si>
  <si>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</si>
  <si>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</si>
  <si>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</si>
  <si>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</si>
  <si>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</si>
  <si>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</si>
  <si>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</si>
  <si>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</si>
  <si>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</si>
  <si>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</si>
  <si>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</si>
  <si>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</si>
  <si>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</si>
  <si>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</si>
  <si>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</si>
  <si>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</si>
  <si>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</si>
  <si>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</si>
  <si>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</si>
  <si>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</si>
  <si>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</si>
  <si>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</si>
  <si>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</si>
  <si>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</si>
  <si>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</si>
  <si>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</si>
  <si>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</si>
  <si>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</si>
  <si>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</si>
  <si>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</si>
  <si>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</si>
  <si>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</si>
  <si>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</si>
  <si>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</si>
  <si>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</si>
  <si>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</si>
  <si>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</si>
  <si>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</si>
  <si>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</si>
  <si>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</si>
  <si>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</si>
  <si>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</si>
  <si>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</si>
  <si>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</si>
  <si>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</si>
  <si>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</si>
  <si>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</si>
  <si>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</si>
  <si>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</si>
  <si>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</si>
  <si>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</si>
  <si>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</si>
  <si>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</si>
  <si>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</si>
  <si>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</si>
  <si>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</si>
  <si>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</si>
  <si>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</si>
  <si>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</si>
  <si>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</si>
  <si>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</si>
  <si>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</si>
  <si>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</si>
  <si>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</si>
  <si>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</si>
  <si>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</si>
  <si>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</si>
  <si>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</si>
  <si>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</si>
  <si>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</si>
  <si>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</si>
  <si>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</si>
  <si>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</si>
  <si>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</si>
  <si>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</si>
  <si>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</si>
  <si>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</si>
  <si>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</si>
  <si>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</si>
  <si>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</si>
  <si>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</si>
  <si>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</si>
  <si>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</si>
  <si>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</si>
  <si>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</si>
  <si>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</si>
  <si>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</si>
  <si>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</si>
  <si>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</si>
  <si>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</si>
  <si>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</si>
  <si>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</si>
  <si>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</si>
  <si>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</si>
  <si>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</si>
  <si>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</si>
  <si>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</si>
  <si>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</si>
  <si>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</si>
  <si>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</si>
  <si>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</si>
  <si>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</si>
  <si>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</si>
  <si>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</si>
  <si>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</si>
  <si>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</si>
  <si>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</si>
  <si>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</si>
  <si>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</si>
  <si>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</si>
  <si>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</si>
  <si>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</si>
  <si>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</si>
  <si>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</si>
  <si>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</si>
  <si>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</si>
  <si>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</si>
  <si>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</si>
  <si>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</si>
  <si>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</si>
  <si>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</si>
  <si>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</si>
  <si>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</si>
  <si>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</si>
  <si>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</si>
  <si>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</si>
  <si>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</si>
  <si>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</si>
  <si>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</si>
  <si>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</si>
  <si>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</si>
  <si>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</si>
  <si>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</si>
  <si>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</si>
  <si>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</si>
  <si>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</si>
  <si>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</si>
  <si>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</si>
  <si>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</si>
  <si>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</si>
  <si>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</si>
  <si>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</si>
  <si>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</si>
  <si>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</si>
  <si>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</si>
  <si>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</si>
  <si>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</si>
  <si>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</si>
  <si>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</si>
  <si>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</si>
  <si>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</si>
  <si>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</si>
  <si>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</si>
  <si>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</si>
  <si>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</si>
  <si>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</si>
  <si>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</si>
  <si>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</si>
  <si>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</si>
  <si>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</si>
  <si>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</si>
  <si>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</si>
  <si>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</si>
  <si>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</si>
  <si>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</si>
  <si>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</si>
  <si>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</si>
  <si>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</si>
  <si>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</si>
  <si>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</si>
  <si>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</si>
  <si>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</si>
  <si>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</si>
  <si>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</si>
  <si>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</si>
  <si>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</si>
  <si>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</si>
  <si>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</si>
  <si>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</si>
  <si>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</si>
  <si>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</si>
  <si>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</si>
  <si>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</si>
  <si>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</si>
  <si>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</si>
  <si>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</si>
  <si>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</si>
  <si>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</si>
  <si>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</si>
  <si>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</si>
  <si>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</si>
  <si>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</si>
  <si>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</si>
  <si>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</si>
  <si>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</si>
  <si>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</si>
  <si>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</si>
  <si>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</si>
  <si>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</si>
  <si>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</si>
  <si>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</si>
  <si>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</si>
  <si>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</si>
  <si>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</si>
  <si>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</si>
  <si>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</si>
  <si>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</si>
  <si>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</si>
  <si>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</si>
  <si>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</si>
  <si>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</si>
  <si>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</si>
  <si>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</si>
  <si>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</si>
  <si>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</si>
  <si>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</si>
  <si>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</si>
  <si>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</si>
  <si>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</si>
  <si>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</si>
  <si>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</si>
  <si>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</si>
  <si>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</si>
  <si>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</si>
  <si>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</si>
  <si>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</si>
  <si>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</si>
  <si>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</si>
  <si>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</si>
  <si>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</si>
  <si>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</si>
  <si>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</si>
  <si>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</si>
  <si>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</si>
  <si>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</si>
  <si>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</si>
  <si>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</si>
  <si>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</si>
  <si>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</si>
  <si>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</si>
  <si>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</si>
  <si>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</si>
  <si>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</si>
  <si>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</si>
  <si>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</si>
  <si>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</si>
  <si>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</si>
  <si>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</si>
  <si>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</si>
  <si>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</si>
  <si>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</si>
  <si>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</si>
  <si>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</si>
  <si>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</si>
  <si>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</si>
  <si>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</si>
  <si>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</si>
  <si>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</si>
  <si>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</si>
  <si>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</si>
  <si>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</si>
  <si>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</si>
  <si>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</si>
  <si>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</si>
  <si>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</si>
  <si>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</si>
  <si>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</si>
  <si>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</si>
  <si>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</si>
  <si>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</si>
  <si>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</si>
  <si>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</si>
  <si>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</si>
  <si>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</si>
  <si>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</si>
  <si>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</si>
  <si>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</si>
  <si>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</si>
  <si>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</si>
  <si>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</si>
  <si>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</si>
  <si>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</si>
  <si>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</si>
  <si>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</si>
  <si>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</si>
  <si>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</si>
  <si>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</si>
  <si>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</si>
  <si>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</si>
  <si>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</si>
  <si>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</si>
  <si>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</si>
  <si>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</si>
  <si>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</si>
  <si>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</si>
  <si>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</si>
  <si>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</si>
  <si>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</si>
  <si>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</si>
  <si>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</si>
  <si>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</si>
  <si>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</si>
  <si>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</si>
  <si>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</si>
  <si>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</si>
  <si>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</si>
  <si>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</si>
  <si>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</si>
  <si>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</si>
  <si>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</si>
  <si>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</si>
  <si>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</si>
  <si>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</si>
  <si>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</si>
  <si>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</si>
  <si>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</si>
  <si>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</si>
  <si>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</si>
  <si>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</si>
  <si>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</si>
  <si>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</si>
  <si>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</si>
  <si>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</si>
  <si>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</si>
  <si>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</si>
  <si>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</si>
  <si>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</si>
  <si>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</si>
  <si>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</si>
  <si>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</si>
  <si>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</si>
  <si>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</si>
  <si>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</si>
  <si>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</si>
  <si>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</si>
  <si>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</si>
  <si>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</si>
  <si>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</si>
  <si>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</si>
  <si>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</si>
  <si>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</si>
  <si>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</si>
  <si>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</si>
  <si>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</si>
  <si>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</si>
  <si>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</si>
  <si>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</si>
  <si>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</si>
  <si>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</si>
  <si>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</si>
  <si>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</si>
  <si>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</si>
  <si>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</si>
  <si>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</si>
  <si>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</si>
  <si>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</si>
  <si>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</si>
  <si>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</si>
  <si>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</si>
  <si>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</si>
  <si>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</si>
  <si>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</si>
  <si>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</si>
  <si>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</si>
  <si>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</si>
  <si>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</si>
  <si>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</si>
  <si>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</si>
  <si>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</si>
  <si>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</si>
  <si>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</si>
  <si>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</si>
  <si>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</si>
  <si>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</si>
  <si>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</si>
  <si>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</si>
  <si>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</si>
  <si>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</si>
  <si>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</si>
  <si>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</si>
  <si>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</si>
  <si>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</si>
  <si>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</si>
  <si>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</si>
  <si>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</si>
  <si>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</si>
  <si>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</si>
  <si>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</si>
  <si>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</si>
  <si>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</si>
  <si>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</si>
  <si>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</si>
  <si>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</si>
  <si>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</si>
  <si>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</si>
  <si>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</si>
  <si>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</si>
  <si>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</si>
  <si>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</si>
  <si>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</si>
  <si>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</si>
  <si>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</si>
  <si>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</si>
  <si>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</si>
  <si>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</si>
  <si>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</si>
  <si>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</si>
  <si>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</si>
  <si>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</si>
  <si>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</si>
  <si>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</si>
  <si>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</si>
  <si>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</si>
  <si>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</si>
  <si>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</si>
  <si>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</si>
  <si>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</si>
  <si>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</si>
  <si>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</si>
  <si>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</si>
  <si>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</si>
  <si>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</si>
  <si>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</si>
  <si>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</si>
  <si>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</si>
  <si>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</si>
  <si>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</si>
  <si>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</si>
  <si>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</si>
  <si>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</si>
  <si>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</si>
  <si>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</si>
  <si>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</si>
  <si>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</si>
  <si>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</si>
  <si>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</si>
  <si>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</si>
  <si>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</si>
  <si>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</si>
  <si>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</si>
  <si>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</si>
  <si>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</si>
  <si>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</si>
  <si>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</si>
  <si>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</si>
  <si>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</si>
  <si>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</si>
  <si>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</si>
  <si>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</si>
  <si>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</si>
  <si>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</si>
  <si>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</si>
  <si>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</si>
  <si>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</si>
  <si>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</si>
  <si>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</si>
  <si>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</si>
  <si>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</si>
  <si>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</si>
  <si>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</si>
  <si>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</si>
  <si>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</si>
  <si>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</si>
  <si>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</si>
  <si>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</si>
  <si>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</si>
  <si>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</si>
  <si>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</si>
  <si>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</si>
  <si>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</si>
  <si>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</si>
  <si>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</si>
  <si>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</si>
  <si>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</si>
  <si>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</si>
  <si>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</si>
  <si>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</si>
  <si>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</si>
  <si>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</si>
  <si>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</si>
  <si>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</si>
  <si>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</si>
  <si>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</si>
  <si>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</si>
  <si>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</si>
  <si>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</si>
  <si>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</si>
  <si>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</si>
  <si>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</si>
  <si>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</si>
  <si>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</si>
  <si>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</si>
  <si>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</si>
  <si>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</si>
  <si>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</si>
  <si>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</si>
  <si>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</si>
  <si>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</si>
  <si>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</si>
  <si>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</si>
  <si>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</si>
  <si>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</si>
  <si>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</si>
  <si>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</si>
  <si>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</si>
  <si>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</si>
  <si>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</si>
  <si>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</si>
  <si>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</si>
  <si>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</si>
  <si>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</si>
  <si>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</si>
  <si>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</si>
  <si>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</si>
  <si>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</si>
  <si>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</si>
  <si>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</si>
  <si>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</si>
  <si>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</si>
  <si>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</si>
  <si>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</si>
  <si>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</si>
  <si>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</si>
  <si>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</si>
  <si>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</si>
  <si>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</si>
  <si>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</si>
  <si>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</si>
  <si>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</si>
  <si>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</si>
  <si>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</si>
  <si>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</si>
  <si>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</si>
  <si>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</si>
  <si>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</si>
  <si>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</si>
  <si>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</si>
  <si>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</si>
  <si>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</si>
  <si>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</si>
  <si>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</si>
  <si>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</si>
  <si>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</si>
  <si>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</si>
  <si>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</si>
  <si>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</si>
  <si>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</si>
  <si>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</si>
  <si>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</si>
  <si>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</si>
  <si>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</si>
  <si>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</si>
  <si>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</si>
  <si>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</si>
  <si>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</si>
  <si>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</si>
  <si>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</si>
  <si>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</si>
  <si>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</si>
  <si>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</si>
  <si>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</si>
  <si>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</si>
  <si>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</si>
  <si>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</si>
  <si>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</si>
  <si>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</si>
  <si>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</si>
  <si>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</si>
  <si>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</si>
  <si>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</si>
  <si>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</si>
  <si>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</si>
  <si>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</si>
  <si>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</si>
  <si>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</si>
  <si>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</si>
  <si>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</si>
  <si>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</si>
  <si>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</si>
  <si>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</si>
  <si>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</si>
  <si>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</si>
  <si>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</si>
  <si>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</si>
  <si>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</si>
  <si>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</si>
  <si>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</si>
  <si>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</si>
  <si>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</si>
  <si>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</si>
  <si>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</si>
  <si>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</si>
  <si>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</si>
  <si>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</si>
  <si>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</si>
  <si>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</si>
  <si>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</si>
  <si>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</si>
  <si>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</si>
  <si>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</si>
  <si>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</si>
  <si>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</si>
  <si>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</si>
  <si>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</si>
  <si>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</si>
  <si>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</si>
  <si>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</si>
  <si>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</si>
  <si>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</si>
  <si>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</si>
  <si>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</si>
  <si>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</si>
  <si>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</si>
  <si>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</si>
  <si>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</si>
  <si>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</si>
  <si>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</si>
  <si>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</si>
  <si>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</si>
  <si>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</si>
  <si>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</si>
  <si>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</si>
  <si>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</si>
  <si>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</si>
  <si>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</si>
  <si>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</si>
  <si>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</si>
  <si>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</si>
  <si>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</si>
  <si>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</si>
  <si>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</si>
  <si>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</si>
  <si>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</si>
  <si>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</si>
  <si>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</si>
  <si>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</si>
  <si>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</si>
  <si>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</si>
  <si>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</si>
  <si>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</si>
  <si>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</si>
  <si>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</si>
  <si>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</si>
  <si>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</si>
  <si>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</si>
  <si>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</si>
  <si>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</si>
  <si>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</si>
  <si>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</si>
  <si>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</si>
  <si>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</si>
  <si>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</si>
  <si>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</si>
  <si>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</si>
  <si>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</si>
  <si>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</si>
  <si>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</si>
  <si>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</si>
  <si>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</si>
  <si>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</si>
  <si>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</si>
  <si>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</si>
  <si>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</si>
  <si>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</si>
  <si>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</si>
  <si>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</si>
  <si>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</si>
  <si>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</si>
  <si>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</si>
  <si>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</si>
  <si>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</si>
  <si>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</si>
  <si>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</si>
  <si>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</si>
  <si>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</si>
  <si>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</si>
  <si>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</si>
  <si>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</si>
  <si>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</si>
  <si>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</si>
  <si>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</si>
  <si>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</si>
  <si>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</si>
  <si>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</si>
  <si>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</si>
  <si>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</si>
  <si>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</si>
  <si>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</si>
  <si>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</si>
  <si>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</si>
  <si>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</si>
  <si>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</si>
  <si>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</si>
  <si>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</si>
  <si>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</si>
  <si>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</si>
  <si>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</si>
  <si>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</si>
  <si>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</si>
  <si>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</si>
  <si>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</si>
  <si>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</si>
  <si>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</si>
  <si>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</si>
  <si>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</si>
  <si>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</si>
  <si>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</si>
  <si>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</si>
  <si>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</si>
  <si>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</si>
  <si>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</si>
  <si>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</si>
  <si>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</si>
  <si>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</si>
  <si>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</si>
  <si>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</si>
  <si>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</si>
  <si>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</si>
  <si>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</si>
  <si>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</si>
  <si>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</si>
  <si>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</si>
  <si>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</si>
  <si>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</si>
  <si>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</si>
  <si>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</si>
  <si>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</si>
  <si>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</si>
  <si>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</si>
  <si>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</si>
  <si>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</si>
  <si>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</si>
  <si>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</si>
  <si>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</si>
  <si>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</si>
  <si>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</si>
  <si>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</si>
  <si>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</si>
  <si>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</si>
  <si>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</si>
  <si>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</si>
  <si>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</si>
  <si>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</si>
  <si>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</si>
  <si>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</si>
  <si>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</si>
  <si>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</si>
  <si>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</si>
  <si>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</si>
  <si>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</si>
  <si>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</si>
  <si>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</si>
  <si>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</si>
  <si>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</si>
  <si>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</si>
  <si>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</si>
  <si>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</si>
  <si>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</si>
  <si>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</si>
  <si>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</si>
  <si>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</si>
  <si>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</si>
  <si>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</si>
  <si>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</si>
  <si>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</si>
  <si>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</si>
  <si>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</si>
  <si>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</si>
  <si>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</si>
  <si>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</si>
  <si>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</si>
  <si>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</si>
  <si>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</si>
  <si>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</si>
  <si>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</si>
  <si>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</si>
  <si>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</si>
  <si>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</si>
  <si>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</si>
  <si>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</si>
  <si>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</si>
  <si>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</si>
  <si>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</si>
  <si>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</si>
  <si>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</si>
  <si>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</si>
  <si>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</si>
  <si>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</si>
  <si>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</si>
  <si>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</si>
  <si>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</si>
  <si>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</si>
  <si>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</si>
  <si>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</si>
  <si>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</si>
  <si>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</si>
  <si>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</si>
  <si>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</si>
  <si>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</si>
  <si>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</si>
  <si>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</si>
  <si>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</si>
  <si>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</si>
  <si>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</si>
  <si>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</si>
  <si>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</si>
  <si>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</si>
  <si>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</si>
  <si>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</si>
  <si>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</si>
  <si>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</si>
  <si>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</si>
  <si>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</si>
  <si>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</si>
  <si>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</si>
  <si>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</si>
  <si>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</si>
  <si>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</si>
  <si>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</si>
  <si>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</si>
  <si>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</si>
  <si>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</si>
  <si>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</si>
  <si>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</si>
  <si>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</si>
  <si>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</si>
  <si>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</si>
  <si>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</si>
  <si>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</si>
  <si>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</si>
  <si>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</si>
  <si>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</si>
  <si>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</si>
  <si>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</si>
  <si>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</si>
  <si>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</si>
  <si>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</si>
  <si>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</si>
  <si>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</si>
  <si>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</si>
  <si>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</si>
  <si>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</si>
  <si>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</si>
  <si>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</si>
  <si>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</si>
  <si>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</si>
  <si>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</si>
  <si>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</si>
  <si>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</si>
  <si>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</si>
  <si>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</si>
  <si>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</si>
  <si>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</si>
  <si>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</si>
  <si>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</si>
  <si>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</si>
  <si>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</si>
  <si>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</si>
  <si>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</si>
  <si>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</si>
  <si>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</si>
  <si>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</si>
  <si>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</si>
  <si>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</si>
  <si>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</si>
  <si>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</si>
  <si>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</si>
  <si>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</si>
  <si>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</si>
  <si>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</si>
  <si>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</si>
  <si>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</si>
  <si>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</si>
  <si>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</si>
  <si>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</si>
  <si>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</si>
  <si>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</si>
  <si>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</si>
  <si>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</si>
  <si>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</si>
  <si>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</si>
  <si>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</si>
  <si>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</si>
  <si>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</si>
  <si>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</si>
  <si>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</si>
  <si>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</si>
  <si>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</si>
  <si>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</si>
  <si>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</si>
  <si>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</si>
  <si>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</si>
  <si>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</si>
  <si>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</si>
  <si>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</si>
  <si>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</si>
  <si>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</si>
  <si>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</si>
  <si>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</si>
  <si>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</si>
  <si>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</si>
  <si>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</si>
  <si>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</si>
  <si>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</si>
  <si>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</si>
  <si>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</si>
  <si>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</si>
  <si>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</si>
  <si>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</si>
  <si>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</si>
  <si>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</si>
  <si>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</si>
  <si>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</si>
  <si>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</si>
  <si>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</si>
  <si>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</si>
  <si>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</si>
  <si>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</si>
  <si>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</si>
  <si>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</si>
  <si>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</si>
  <si>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</si>
  <si>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</si>
  <si>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</si>
  <si>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</si>
  <si>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</si>
  <si>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</si>
  <si>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</si>
  <si>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</si>
  <si>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</si>
  <si>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</si>
  <si>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</si>
  <si>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</si>
  <si>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</si>
  <si>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</si>
  <si>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</si>
  <si>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</si>
  <si>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</si>
  <si>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</si>
  <si>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</si>
  <si>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</si>
  <si>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</si>
  <si>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</si>
  <si>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</si>
  <si>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</si>
  <si>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</si>
  <si>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</si>
  <si>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</si>
  <si>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</si>
  <si>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</si>
  <si>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</si>
  <si>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</si>
  <si>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</si>
  <si>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</si>
  <si>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</si>
  <si>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</si>
  <si>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</si>
  <si>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</si>
  <si>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</si>
  <si>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</si>
  <si>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</si>
  <si>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</si>
  <si>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</si>
  <si>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</si>
  <si>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</si>
  <si>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</si>
  <si>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</si>
  <si>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</si>
  <si>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</si>
  <si>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</si>
  <si>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</si>
  <si>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</si>
  <si>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</si>
  <si>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</si>
  <si>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</si>
  <si>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</si>
  <si>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</si>
  <si>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</si>
  <si>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</si>
  <si>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</si>
  <si>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</si>
  <si>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</si>
  <si>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</si>
  <si>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</si>
  <si>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</si>
  <si>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</si>
  <si>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</si>
  <si>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</si>
  <si>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</si>
  <si>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</si>
  <si>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</si>
  <si>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</si>
  <si>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</si>
  <si>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</si>
  <si>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</si>
  <si>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</si>
  <si>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</si>
  <si>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</si>
  <si>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</si>
  <si>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</si>
  <si>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</si>
  <si>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</si>
  <si>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</si>
  <si>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</si>
  <si>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</si>
  <si>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</si>
  <si>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</si>
  <si>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</si>
  <si>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</si>
  <si>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</si>
  <si>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</si>
  <si>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</si>
  <si>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</si>
  <si>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</si>
  <si>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</si>
  <si>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</si>
  <si>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</si>
  <si>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</si>
  <si>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</si>
  <si>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</si>
  <si>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</si>
  <si>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</si>
  <si>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</si>
  <si>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</si>
  <si>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</si>
  <si>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</si>
  <si>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</si>
  <si>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</si>
  <si>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</si>
  <si>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</si>
  <si>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</si>
  <si>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</si>
  <si>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</si>
  <si>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</si>
  <si>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</si>
  <si>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</si>
  <si>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</si>
  <si>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</si>
  <si>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</si>
  <si>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</si>
  <si>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</si>
  <si>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</si>
  <si>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</si>
  <si>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</si>
  <si>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</si>
  <si>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</si>
  <si>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</si>
  <si>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</si>
  <si>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</si>
  <si>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</si>
  <si>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</si>
  <si>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</si>
  <si>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</si>
  <si>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</si>
  <si>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</si>
  <si>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</si>
  <si>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</si>
  <si>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</si>
  <si>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</si>
  <si>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</si>
  <si>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</si>
  <si>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</si>
  <si>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</si>
  <si>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</si>
  <si>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</si>
  <si>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</si>
  <si>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</si>
  <si>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</si>
  <si>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</si>
  <si>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</si>
  <si>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</si>
  <si>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</si>
  <si>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</si>
  <si>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</si>
  <si>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</si>
  <si>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</si>
  <si>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</si>
  <si>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</si>
  <si>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</si>
  <si>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</si>
  <si>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</si>
  <si>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</si>
  <si>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</si>
  <si>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</si>
  <si>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</si>
  <si>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</si>
  <si>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</si>
  <si>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</si>
  <si>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</si>
  <si>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</si>
  <si>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</si>
  <si>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</si>
  <si>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</si>
  <si>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</si>
  <si>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</si>
  <si>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</si>
  <si>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</si>
  <si>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</si>
  <si>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</si>
  <si>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</si>
  <si>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</si>
  <si>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</si>
  <si>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</si>
  <si>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</si>
  <si>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</si>
  <si>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</si>
  <si>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</si>
  <si>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</si>
  <si>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</si>
  <si>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</si>
  <si>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</si>
  <si>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</si>
  <si>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</si>
  <si>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</si>
  <si>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</si>
  <si>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</si>
  <si>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</si>
  <si>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</si>
  <si>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</si>
  <si>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</si>
  <si>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</si>
  <si>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</si>
  <si>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</si>
  <si>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</si>
  <si>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</si>
  <si>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</si>
  <si>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</si>
  <si>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</si>
  <si>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</si>
  <si>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</si>
  <si>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</si>
  <si>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</si>
  <si>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</si>
  <si>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</si>
  <si>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</si>
  <si>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</si>
  <si>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</si>
  <si>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</si>
  <si>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</si>
  <si>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</si>
  <si>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</si>
  <si>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</si>
  <si>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</si>
  <si>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</si>
  <si>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</si>
  <si>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</si>
  <si>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</si>
  <si>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</si>
  <si>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</si>
  <si>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</si>
  <si>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</si>
  <si>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</si>
  <si>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</si>
  <si>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</si>
  <si>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</si>
  <si>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</si>
  <si>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</si>
  <si>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</si>
  <si>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</si>
  <si>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</si>
  <si>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</si>
  <si>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</si>
  <si>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</si>
  <si>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</si>
  <si>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</si>
  <si>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</si>
  <si>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</si>
  <si>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</si>
  <si>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</si>
  <si>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</si>
  <si>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</si>
  <si>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</si>
  <si>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</si>
  <si>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</si>
  <si>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</si>
  <si>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</si>
  <si>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</si>
  <si>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</si>
  <si>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</si>
  <si>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</si>
  <si>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</si>
  <si>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</si>
  <si>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</si>
  <si>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</si>
  <si>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</si>
  <si>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</si>
  <si>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</si>
  <si>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</si>
  <si>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</si>
  <si>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</si>
  <si>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</si>
  <si>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</si>
  <si>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</si>
  <si>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</si>
  <si>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</si>
  <si>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</si>
  <si>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</si>
  <si>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</si>
  <si>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</si>
  <si>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</si>
  <si>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</si>
  <si>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</si>
  <si>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</si>
  <si>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</si>
  <si>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</si>
  <si>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</si>
  <si>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</si>
  <si>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</si>
  <si>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</si>
  <si>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</si>
  <si>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</si>
  <si>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</si>
  <si>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</si>
  <si>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</si>
  <si>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</si>
  <si>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</si>
  <si>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</si>
  <si>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</si>
  <si>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</si>
  <si>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</si>
  <si>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</si>
  <si>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</si>
  <si>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</si>
  <si>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</si>
  <si>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</si>
  <si>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</si>
  <si>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</si>
  <si>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</si>
  <si>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</si>
  <si>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</si>
  <si>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</si>
  <si>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</si>
  <si>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</si>
  <si>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</si>
  <si>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</si>
  <si>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</si>
  <si>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</si>
  <si>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</si>
  <si>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</si>
  <si>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</si>
  <si>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</si>
  <si>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</si>
  <si>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</si>
  <si>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</si>
  <si>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</si>
  <si>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</si>
  <si>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</si>
  <si>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</si>
  <si>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</si>
  <si>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</si>
  <si>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</si>
  <si>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</si>
  <si>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</si>
  <si>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</si>
  <si>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</si>
  <si>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</si>
  <si>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</si>
  <si>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</si>
  <si>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</si>
  <si>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</si>
  <si>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</si>
  <si>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</si>
  <si>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</si>
  <si>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</si>
  <si>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</si>
  <si>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</si>
  <si>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</si>
  <si>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</si>
  <si>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</si>
  <si>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</si>
  <si>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</si>
  <si>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</si>
  <si>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</si>
  <si>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</si>
  <si>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</si>
  <si>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</si>
  <si>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</si>
  <si>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</si>
  <si>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</si>
  <si>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</si>
  <si>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</si>
  <si>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</si>
  <si>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</si>
  <si>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</si>
  <si>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</si>
  <si>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</si>
  <si>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</si>
  <si>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</si>
  <si>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</si>
  <si>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</si>
  <si>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</si>
  <si>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</si>
  <si>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</si>
  <si>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</si>
  <si>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</si>
  <si>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</si>
  <si>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</si>
  <si>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</si>
  <si>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</si>
  <si>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</si>
  <si>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</si>
  <si>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</si>
  <si>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</si>
  <si>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</si>
  <si>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</si>
  <si>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</si>
  <si>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</si>
  <si>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</si>
  <si>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</si>
  <si>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</si>
  <si>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</si>
  <si>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</si>
  <si>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</si>
  <si>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</si>
  <si>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</si>
  <si>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</si>
  <si>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</si>
  <si>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</si>
  <si>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</si>
  <si>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</si>
  <si>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</si>
  <si>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</si>
  <si>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</si>
  <si>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</si>
  <si>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</si>
  <si>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</si>
  <si>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</si>
  <si>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</si>
  <si>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</si>
  <si>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</si>
  <si>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</si>
  <si>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</si>
  <si>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</si>
  <si>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</si>
  <si>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</si>
  <si>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</si>
  <si>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</si>
  <si>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</si>
  <si>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</si>
  <si>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</si>
  <si>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</si>
  <si>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</si>
  <si>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</si>
  <si>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</si>
  <si>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</si>
  <si>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</si>
  <si>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</si>
  <si>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</si>
  <si>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</si>
  <si>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</si>
  <si>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</si>
  <si>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</si>
  <si>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</si>
  <si>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</si>
  <si>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</si>
  <si>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</si>
  <si>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</si>
  <si>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</si>
  <si>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</si>
  <si>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</si>
  <si>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</si>
  <si>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</si>
  <si>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</si>
  <si>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</si>
  <si>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</si>
  <si>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</si>
  <si>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</si>
  <si>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</si>
  <si>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</si>
  <si>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</si>
  <si>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</si>
  <si>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</si>
  <si>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</si>
  <si>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</si>
  <si>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</si>
  <si>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</si>
  <si>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</si>
  <si>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</si>
  <si>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</si>
  <si>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</si>
  <si>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</si>
  <si>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</si>
  <si>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</si>
  <si>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</si>
  <si>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</si>
  <si>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</si>
  <si>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</si>
  <si>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</si>
  <si>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</si>
  <si>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</si>
  <si>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</si>
  <si>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</si>
  <si>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</si>
  <si>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</si>
  <si>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</si>
  <si>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</si>
  <si>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</si>
  <si>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</si>
  <si>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</si>
  <si>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</si>
  <si>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</si>
  <si>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</si>
  <si>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</si>
  <si>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</si>
  <si>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</si>
  <si>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</si>
  <si>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</si>
  <si>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</si>
  <si>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</si>
  <si>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</si>
  <si>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</si>
  <si>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</si>
  <si>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</si>
  <si>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</si>
  <si>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</si>
  <si>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</si>
  <si>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</si>
  <si>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</si>
  <si>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</si>
  <si>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</si>
  <si>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</si>
  <si>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</si>
  <si>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</si>
  <si>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</si>
  <si>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</si>
  <si>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</si>
  <si>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</si>
  <si>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</si>
  <si>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</si>
  <si>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</si>
  <si>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</si>
  <si>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</si>
  <si>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</si>
  <si>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</si>
  <si>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</si>
  <si>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</si>
  <si>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</si>
  <si>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</si>
  <si>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</si>
  <si>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</si>
  <si>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</si>
  <si>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</si>
  <si>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</si>
  <si>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</si>
  <si>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</si>
  <si>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</si>
  <si>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</si>
  <si>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</si>
  <si>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</si>
  <si>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</si>
  <si>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</si>
  <si>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</si>
  <si>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</si>
  <si>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</si>
  <si>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</si>
  <si>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</si>
  <si>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</si>
  <si>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</si>
  <si>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</si>
  <si>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</si>
  <si>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</si>
  <si>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</si>
  <si>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</si>
  <si>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</si>
  <si>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</si>
  <si>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</si>
  <si>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</si>
  <si>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</si>
  <si>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</si>
  <si>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</si>
  <si>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</si>
  <si>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</si>
  <si>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</si>
  <si>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</si>
  <si>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</si>
  <si>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</si>
  <si>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</si>
  <si>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</si>
  <si>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</si>
  <si>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</si>
  <si>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</si>
  <si>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</si>
  <si>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</si>
  <si>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</si>
  <si>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</si>
  <si>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</si>
  <si>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</si>
  <si>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</si>
  <si>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</si>
  <si>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</si>
  <si>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</si>
  <si>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</si>
  <si>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</si>
  <si>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</si>
  <si>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</si>
  <si>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</si>
  <si>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</si>
  <si>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</si>
  <si>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</si>
  <si>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</si>
  <si>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</si>
  <si>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</si>
  <si>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</si>
  <si>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</si>
  <si>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</si>
  <si>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</si>
  <si>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</si>
  <si>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</si>
  <si>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</si>
  <si>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</si>
  <si>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</si>
  <si>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</si>
  <si>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</si>
  <si>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</si>
  <si>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</si>
  <si>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</si>
  <si>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</si>
  <si>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</si>
  <si>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</si>
  <si>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</si>
  <si>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</si>
  <si>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</si>
  <si>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</si>
  <si>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</si>
  <si>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</si>
  <si>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</si>
  <si>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</si>
  <si>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</si>
  <si>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</si>
  <si>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</si>
  <si>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</si>
  <si>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</si>
  <si>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</si>
  <si>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</si>
  <si>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</si>
  <si>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</si>
  <si>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</si>
  <si>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</si>
  <si>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</si>
  <si>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</si>
  <si>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</si>
  <si>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</si>
  <si>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</si>
  <si>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</si>
  <si>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</si>
  <si>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</si>
  <si>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</si>
  <si>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</si>
  <si>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</si>
  <si>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</si>
  <si>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</si>
  <si>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</si>
  <si>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</si>
  <si>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</si>
  <si>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</si>
  <si>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</si>
  <si>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</si>
  <si>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</si>
  <si>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</si>
  <si>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</si>
  <si>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</si>
  <si>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</si>
  <si>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</si>
  <si>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</si>
  <si>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</si>
  <si>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</si>
  <si>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</si>
  <si>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</si>
  <si>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</si>
  <si>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</si>
  <si>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</si>
  <si>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</si>
  <si>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</si>
  <si>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</si>
  <si>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</si>
  <si>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</si>
  <si>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</si>
  <si>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</si>
  <si>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</si>
  <si>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</si>
  <si>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</si>
  <si>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</si>
  <si>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</si>
  <si>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</si>
  <si>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</si>
  <si>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</si>
  <si>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</si>
  <si>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</si>
  <si>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</si>
  <si>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</si>
  <si>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</si>
  <si>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</si>
  <si>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</si>
  <si>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</si>
  <si>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</si>
  <si>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</si>
  <si>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</si>
  <si>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</si>
  <si>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</si>
  <si>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</si>
  <si>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</si>
  <si>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</si>
  <si>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</si>
  <si>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</si>
  <si>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</si>
  <si>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</si>
  <si>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</si>
  <si>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</si>
  <si>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</si>
  <si>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</si>
  <si>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</si>
  <si>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</si>
  <si>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</si>
  <si>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</si>
  <si>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</si>
  <si>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</si>
  <si>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</si>
  <si>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</si>
  <si>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</si>
  <si>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</si>
  <si>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</si>
  <si>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</si>
  <si>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</si>
  <si>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</si>
  <si>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</si>
  <si>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</si>
  <si>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</si>
  <si>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</si>
  <si>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</si>
  <si>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</si>
  <si>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</si>
  <si>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</si>
  <si>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</si>
  <si>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</si>
  <si>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</si>
  <si>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</si>
  <si>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</si>
  <si>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</si>
  <si>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</si>
  <si>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</si>
  <si>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</si>
  <si>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</si>
  <si>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</si>
  <si>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</si>
  <si>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</si>
  <si>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</si>
  <si>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</si>
  <si>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</si>
  <si>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</si>
  <si>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</si>
  <si>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</si>
  <si>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</si>
  <si>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</si>
  <si>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</si>
  <si>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</si>
  <si>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</si>
  <si>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</si>
  <si>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</si>
  <si>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</si>
  <si>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</si>
  <si>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</si>
  <si>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</si>
  <si>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</si>
  <si>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</si>
  <si>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</si>
  <si>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</si>
  <si>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</si>
  <si>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</si>
  <si>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</si>
  <si>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</si>
  <si>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</si>
  <si>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</si>
  <si>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</si>
  <si>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</si>
  <si>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</si>
  <si>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</si>
  <si>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</si>
  <si>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</si>
  <si>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</si>
  <si>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</si>
  <si>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</si>
  <si>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</si>
  <si>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</si>
  <si>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</si>
  <si>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</si>
  <si>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</si>
  <si>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</si>
  <si>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</si>
  <si>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</si>
  <si>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</si>
  <si>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</si>
  <si>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</si>
  <si>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</si>
  <si>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</si>
  <si>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</si>
  <si>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</si>
  <si>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</si>
  <si>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</si>
  <si>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</si>
  <si>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</si>
  <si>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</si>
  <si>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</si>
  <si>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</si>
  <si>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</si>
  <si>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</si>
  <si>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</si>
  <si>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</si>
  <si>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</si>
  <si>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</si>
  <si>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</si>
  <si>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</si>
  <si>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</si>
  <si>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</si>
  <si>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</si>
  <si>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</si>
  <si>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</si>
  <si>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</si>
  <si>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</si>
  <si>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</si>
  <si>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</si>
  <si>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</si>
  <si>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</si>
  <si>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</si>
  <si>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</si>
  <si>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</si>
  <si>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</si>
  <si>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</si>
  <si>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</si>
  <si>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</si>
  <si>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</si>
  <si>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</si>
  <si>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</si>
  <si>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</si>
  <si>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</si>
  <si>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</si>
  <si>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</si>
  <si>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</si>
  <si>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</si>
  <si>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</si>
  <si>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</si>
  <si>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</si>
  <si>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</si>
  <si>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</si>
  <si>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</si>
  <si>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</si>
  <si>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</si>
  <si>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</si>
  <si>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</si>
  <si>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</si>
  <si>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</si>
  <si>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</si>
  <si>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</si>
  <si>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</si>
  <si>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</si>
  <si>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</si>
  <si>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</si>
  <si>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</si>
  <si>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</si>
  <si>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</si>
  <si>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</si>
  <si>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</si>
  <si>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</si>
  <si>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</si>
  <si>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</si>
  <si>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</si>
  <si>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</si>
  <si>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</si>
  <si>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</si>
  <si>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</si>
  <si>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</si>
  <si>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</si>
  <si>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</si>
  <si>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</si>
  <si>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</si>
  <si>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</si>
  <si>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</si>
  <si>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</si>
  <si>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</si>
  <si>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</si>
  <si>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</si>
  <si>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</si>
  <si>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</si>
  <si>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</si>
  <si>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</si>
  <si>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</si>
  <si>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</si>
  <si>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</si>
  <si>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</si>
  <si>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</si>
  <si>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</si>
  <si>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</si>
  <si>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</si>
  <si>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</si>
  <si>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</si>
  <si>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</si>
  <si>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</si>
  <si>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</si>
  <si>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</si>
  <si>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</si>
  <si>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</si>
  <si>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</si>
  <si>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</si>
  <si>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</si>
  <si>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</si>
  <si>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</si>
  <si>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</si>
  <si>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</si>
  <si>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</si>
  <si>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</si>
  <si>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</si>
  <si>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</si>
  <si>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</si>
  <si>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</si>
  <si>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</si>
  <si>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</si>
  <si>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</si>
  <si>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</si>
  <si>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</si>
  <si>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</si>
  <si>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</si>
  <si>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</si>
  <si>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</si>
  <si>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</si>
  <si>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</si>
  <si>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</si>
  <si>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</si>
  <si>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</si>
  <si>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</si>
  <si>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</si>
  <si>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</si>
  <si>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</si>
  <si>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</si>
  <si>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</si>
  <si>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</si>
  <si>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</si>
  <si>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</si>
  <si>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</si>
  <si>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</si>
  <si>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</si>
  <si>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</si>
  <si>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</si>
  <si>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</si>
  <si>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</si>
  <si>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</si>
  <si>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</si>
  <si>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</si>
  <si>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</si>
  <si>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</si>
  <si>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</si>
  <si>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</si>
  <si>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</si>
  <si>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</si>
  <si>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</si>
  <si>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</si>
  <si>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</si>
  <si>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</si>
  <si>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</si>
  <si>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</si>
  <si>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</si>
  <si>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</si>
  <si>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</si>
  <si>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</si>
  <si>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</si>
  <si>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</si>
  <si>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</si>
  <si>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</si>
  <si>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</si>
  <si>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</si>
  <si>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</si>
  <si>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</si>
  <si>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</si>
  <si>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</si>
  <si>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</si>
  <si>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</si>
  <si>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</si>
  <si>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</si>
  <si>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</si>
  <si>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</si>
  <si>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</si>
  <si>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</si>
  <si>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</si>
  <si>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</si>
  <si>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</si>
  <si>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</si>
  <si>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</si>
  <si>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</si>
  <si>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</si>
  <si>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</si>
  <si>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</si>
  <si>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</si>
  <si>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</si>
  <si>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</si>
  <si>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</si>
  <si>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</si>
  <si>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</si>
  <si>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</si>
  <si>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</si>
  <si>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</si>
  <si>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</si>
  <si>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</si>
  <si>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</si>
  <si>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</si>
  <si>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</si>
  <si>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</si>
  <si>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</si>
  <si>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</si>
  <si>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</si>
  <si>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</si>
  <si>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</si>
  <si>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</si>
  <si>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</si>
  <si>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</si>
  <si>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</si>
  <si>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</si>
  <si>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</si>
  <si>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</si>
  <si>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</si>
  <si>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</si>
  <si>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</si>
  <si>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</si>
  <si>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</si>
  <si>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</si>
  <si>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</si>
  <si>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</si>
  <si>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</si>
  <si>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</si>
  <si>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</si>
  <si>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</si>
  <si>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</si>
  <si>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</si>
  <si>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</si>
  <si>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</si>
  <si>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</si>
  <si>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</si>
  <si>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</si>
  <si>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</si>
  <si>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</si>
  <si>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</si>
  <si>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</si>
  <si>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</si>
  <si>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</si>
  <si>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</si>
  <si>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</si>
  <si>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</si>
  <si>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</si>
  <si>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</si>
  <si>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</si>
  <si>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</si>
  <si>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</si>
  <si>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</si>
  <si>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</si>
  <si>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</si>
  <si>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</si>
  <si>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</si>
  <si>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</si>
  <si>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</si>
  <si>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</si>
  <si>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</si>
  <si>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</si>
  <si>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</si>
  <si>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</si>
  <si>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</si>
  <si>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</si>
  <si>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</si>
  <si>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</si>
  <si>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</si>
  <si>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</si>
  <si>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</si>
  <si>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</si>
  <si>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</si>
  <si>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</si>
  <si>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</si>
  <si>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</si>
  <si>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</si>
  <si>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</si>
  <si>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</si>
  <si>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</si>
  <si>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</si>
  <si>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</si>
  <si>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</si>
  <si>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</si>
  <si>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</si>
  <si>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</si>
  <si>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</si>
  <si>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</si>
  <si>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</si>
  <si>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</si>
  <si>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</si>
  <si>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</si>
  <si>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</si>
  <si>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</si>
  <si>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</si>
  <si>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</si>
  <si>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</si>
  <si>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</si>
  <si>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</si>
  <si>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</si>
  <si>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</si>
  <si>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</si>
  <si>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</si>
  <si>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</si>
  <si>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</si>
  <si>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</si>
  <si>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</si>
  <si>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</si>
  <si>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</si>
  <si>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</si>
  <si>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</si>
  <si>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</si>
  <si>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</si>
  <si>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</si>
  <si>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</si>
  <si>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</si>
  <si>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</si>
  <si>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</si>
  <si>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</si>
  <si>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</si>
  <si>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</si>
  <si>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</si>
  <si>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</si>
  <si>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</si>
  <si>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</si>
  <si>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</si>
  <si>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</si>
  <si>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</si>
  <si>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</si>
  <si>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</si>
  <si>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</si>
  <si>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</si>
  <si>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</si>
  <si>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</si>
  <si>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</si>
  <si>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</si>
  <si>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</si>
  <si>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</si>
  <si>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</si>
  <si>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</si>
  <si>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</si>
  <si>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</si>
  <si>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</si>
  <si>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</si>
  <si>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</si>
  <si>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</si>
  <si>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</si>
  <si>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</si>
  <si>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</si>
  <si>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</si>
  <si>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</si>
  <si>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</si>
  <si>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</si>
  <si>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</si>
  <si>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</si>
  <si>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</si>
  <si>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</si>
  <si>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</si>
  <si>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</si>
  <si>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</si>
  <si>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</si>
  <si>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</si>
  <si>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</si>
  <si>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</si>
  <si>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</si>
  <si>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</si>
  <si>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</si>
  <si>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</si>
  <si>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</si>
  <si>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</si>
  <si>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</si>
  <si>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</si>
  <si>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</si>
  <si>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</si>
  <si>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</si>
  <si>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</si>
  <si>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</si>
  <si>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</si>
  <si>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</si>
  <si>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</si>
  <si>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</si>
  <si>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</si>
  <si>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</si>
  <si>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</si>
  <si>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</si>
  <si>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</si>
  <si>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</si>
  <si>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</si>
  <si>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</si>
  <si>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</si>
  <si>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</si>
  <si>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</si>
  <si>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</si>
  <si>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</si>
  <si>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</si>
  <si>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</si>
  <si>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</si>
  <si>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</si>
  <si>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</si>
  <si>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</si>
  <si>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</si>
  <si>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</si>
  <si>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</si>
  <si>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</si>
  <si>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</si>
  <si>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</si>
  <si>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</si>
  <si>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</si>
  <si>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</si>
  <si>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</si>
  <si>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</si>
  <si>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</si>
  <si>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</si>
  <si>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</si>
  <si>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</si>
  <si>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</si>
  <si>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</si>
  <si>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</si>
  <si>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</si>
  <si>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</si>
  <si>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</si>
  <si>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</si>
  <si>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</si>
  <si>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</si>
  <si>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</si>
  <si>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</si>
  <si>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</si>
  <si>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</si>
  <si>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</si>
  <si>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</si>
  <si>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</si>
  <si>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</si>
  <si>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</si>
  <si>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</si>
  <si>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</si>
  <si>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</si>
  <si>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</si>
  <si>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</si>
  <si>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</si>
  <si>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</si>
  <si>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</si>
  <si>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</si>
  <si>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</si>
  <si>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</si>
  <si>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</si>
  <si>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</si>
  <si>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</si>
  <si>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</si>
  <si>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</si>
  <si>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</si>
  <si>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</si>
  <si>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</si>
  <si>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</si>
  <si>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</si>
  <si>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</si>
  <si>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</si>
  <si>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</si>
  <si>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</si>
  <si>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</si>
  <si>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</si>
  <si>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</si>
  <si>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</si>
  <si>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</si>
  <si>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</si>
  <si>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</si>
  <si>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</si>
  <si>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</si>
  <si>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</si>
  <si>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</si>
  <si>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</si>
  <si>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</si>
  <si>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</si>
  <si>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</si>
  <si>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</si>
  <si>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</si>
  <si>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</si>
  <si>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</si>
  <si>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</si>
  <si>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</si>
  <si>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</si>
  <si>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</si>
  <si>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</si>
  <si>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</si>
  <si>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</si>
  <si>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</si>
  <si>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</si>
  <si>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</si>
  <si>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</si>
  <si>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</si>
  <si>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</si>
  <si>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</si>
  <si>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</si>
  <si>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</si>
  <si>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</si>
  <si>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</si>
  <si>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</si>
  <si>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</si>
  <si>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</si>
  <si>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</si>
  <si>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</si>
  <si>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</si>
  <si>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</si>
  <si>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</si>
  <si>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</si>
  <si>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</si>
  <si>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</si>
  <si>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</si>
  <si>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</si>
  <si>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</si>
  <si>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</si>
  <si>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</si>
  <si>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</si>
  <si>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</si>
  <si>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</si>
  <si>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</si>
  <si>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</si>
  <si>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</si>
  <si>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</si>
  <si>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</si>
  <si>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</si>
  <si>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</si>
  <si>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</si>
  <si>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</si>
  <si>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</si>
  <si>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</si>
  <si>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</si>
  <si>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</si>
  <si>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</si>
  <si>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</si>
  <si>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</si>
  <si>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</si>
  <si>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</si>
  <si>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</si>
  <si>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</si>
  <si>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</si>
  <si>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</si>
  <si>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</si>
  <si>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</si>
  <si>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</si>
  <si>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</si>
  <si>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</si>
  <si>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</si>
  <si>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</si>
  <si>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</si>
  <si>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</si>
  <si>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</si>
  <si>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</si>
  <si>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</si>
  <si>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</si>
  <si>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</si>
  <si>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</si>
  <si>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</si>
  <si>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</si>
  <si>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</si>
  <si>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</si>
  <si>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</si>
  <si>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</si>
  <si>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</si>
  <si>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</si>
  <si>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</si>
  <si>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</si>
  <si>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</si>
  <si>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</si>
  <si>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</si>
  <si>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</si>
  <si>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</si>
  <si>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</si>
  <si>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</si>
  <si>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</si>
  <si>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</si>
  <si>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</si>
  <si>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</si>
  <si>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</si>
  <si>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</si>
  <si>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</si>
  <si>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</si>
  <si>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</si>
  <si>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</si>
  <si>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</si>
  <si>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</si>
  <si>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</si>
  <si>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</si>
  <si>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</si>
  <si>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</si>
  <si>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</si>
  <si>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</si>
  <si>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</si>
  <si>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</si>
  <si>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</si>
  <si>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</si>
  <si>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</si>
  <si>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</si>
  <si>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</si>
  <si>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</si>
  <si>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</si>
  <si>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</si>
  <si>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</si>
  <si>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</si>
  <si>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</si>
  <si>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</si>
  <si>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</si>
  <si>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</si>
  <si>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</si>
  <si>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</si>
  <si>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</si>
  <si>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</si>
  <si>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</si>
  <si>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</si>
  <si>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</si>
  <si>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</si>
  <si>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</si>
  <si>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</si>
  <si>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</si>
  <si>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</si>
  <si>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</si>
  <si>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</si>
  <si>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</si>
  <si>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</si>
  <si>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</si>
  <si>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</si>
  <si>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</si>
  <si>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</si>
  <si>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</si>
  <si>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</si>
  <si>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</si>
  <si>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</si>
  <si>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</si>
  <si>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</si>
  <si>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</si>
  <si>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</si>
  <si>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</si>
  <si>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</si>
  <si>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</si>
  <si>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</si>
  <si>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</si>
  <si>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</si>
  <si>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</si>
  <si>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</si>
  <si>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</si>
  <si>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</si>
  <si>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</si>
  <si>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</si>
  <si>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</si>
  <si>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</si>
  <si>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</si>
  <si>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</si>
  <si>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</si>
  <si>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</si>
  <si>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</si>
  <si>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</si>
  <si>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</si>
  <si>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</si>
  <si>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</si>
  <si>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</si>
  <si>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</si>
  <si>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</si>
  <si>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</si>
  <si>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</si>
  <si>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</si>
  <si>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</si>
  <si>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</si>
  <si>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</si>
  <si>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</si>
  <si>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</si>
  <si>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</si>
  <si>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</si>
  <si>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</si>
  <si>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</si>
  <si>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</si>
  <si>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</si>
  <si>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</si>
  <si>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</si>
  <si>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</si>
  <si>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</si>
  <si>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</si>
  <si>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</si>
  <si>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</si>
  <si>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</si>
  <si>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</si>
  <si>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</si>
  <si>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</si>
  <si>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</si>
  <si>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</si>
  <si>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</si>
  <si>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</si>
  <si>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</si>
  <si>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</si>
  <si>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</si>
  <si>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</si>
  <si>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</si>
  <si>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</si>
  <si>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</si>
  <si>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</si>
  <si>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</si>
  <si>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</si>
  <si>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</si>
  <si>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</si>
  <si>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</si>
  <si>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</si>
  <si>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</si>
  <si>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</si>
  <si>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</si>
  <si>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</si>
  <si>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</si>
  <si>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</si>
  <si>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</si>
  <si>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</si>
  <si>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</si>
  <si>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</si>
  <si>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</si>
  <si>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</si>
  <si>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</si>
  <si>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</si>
  <si>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</si>
  <si>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</si>
  <si>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</si>
  <si>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</si>
  <si>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</si>
  <si>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</si>
  <si>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</si>
  <si>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</si>
  <si>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</si>
  <si>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</si>
  <si>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</si>
  <si>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</si>
  <si>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</si>
  <si>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</si>
  <si>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</si>
  <si>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</si>
  <si>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</si>
  <si>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</si>
  <si>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</si>
  <si>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</si>
  <si>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</si>
  <si>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</si>
  <si>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</si>
  <si>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</si>
  <si>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</si>
  <si>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</si>
  <si>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</si>
  <si>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</si>
  <si>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</si>
  <si>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</si>
  <si>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</si>
  <si>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</si>
  <si>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</si>
  <si>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</si>
  <si>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</si>
  <si>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</si>
  <si>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</si>
  <si>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</si>
  <si>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</si>
  <si>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</si>
  <si>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</si>
  <si>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</si>
  <si>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</si>
  <si>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</si>
  <si>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</si>
  <si>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</si>
  <si>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</si>
  <si>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</si>
  <si>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</si>
  <si>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</si>
  <si>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</si>
  <si>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</si>
  <si>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</si>
  <si>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</si>
  <si>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</si>
  <si>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</si>
  <si>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</si>
  <si>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</si>
  <si>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</si>
  <si>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</si>
  <si>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</si>
  <si>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</si>
  <si>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</si>
  <si>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</si>
  <si>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</si>
  <si>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</si>
  <si>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</si>
  <si>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</si>
  <si>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</si>
  <si>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</si>
  <si>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</si>
  <si>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</si>
  <si>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</si>
  <si>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</si>
  <si>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</si>
  <si>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</si>
  <si>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</si>
  <si>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</si>
  <si>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</si>
  <si>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</si>
  <si>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</si>
  <si>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</si>
  <si>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</si>
  <si>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</si>
  <si>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</si>
  <si>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</si>
  <si>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</si>
  <si>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</si>
  <si>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</si>
  <si>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</si>
  <si>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</si>
  <si>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</si>
  <si>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</si>
  <si>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</si>
  <si>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</si>
  <si>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</si>
  <si>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</si>
  <si>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</si>
  <si>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</si>
  <si>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</si>
  <si>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</si>
  <si>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</si>
  <si>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</si>
  <si>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</si>
  <si>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</si>
  <si>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</si>
  <si>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</si>
  <si>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</si>
  <si>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</si>
  <si>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</si>
  <si>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</si>
  <si>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</si>
  <si>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</si>
  <si>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</si>
  <si>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</si>
  <si>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</si>
  <si>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</si>
  <si>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</si>
  <si>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</si>
  <si>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</si>
  <si>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</si>
  <si>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</si>
  <si>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</si>
  <si>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</si>
  <si>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</si>
  <si>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</si>
  <si>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</si>
  <si>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</si>
  <si>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</si>
  <si>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</si>
  <si>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</si>
  <si>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</si>
  <si>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</si>
  <si>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</si>
  <si>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</si>
  <si>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</si>
  <si>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</si>
  <si>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</si>
  <si>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</si>
  <si>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</si>
  <si>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</si>
  <si>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</si>
  <si>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</si>
  <si>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</si>
  <si>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</si>
  <si>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</si>
  <si>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</si>
  <si>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</si>
  <si>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</si>
  <si>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</si>
  <si>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</si>
  <si>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</si>
  <si>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</si>
  <si>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</si>
  <si>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</si>
  <si>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</si>
  <si>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</si>
  <si>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</si>
  <si>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</si>
  <si>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</si>
  <si>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</si>
  <si>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</si>
  <si>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</si>
  <si>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</si>
  <si>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</si>
  <si>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</si>
  <si>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</si>
  <si>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</si>
  <si>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</si>
  <si>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</si>
  <si>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</si>
  <si>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</si>
  <si>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</si>
  <si>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</si>
  <si>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</si>
  <si>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</si>
  <si>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</si>
  <si>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</si>
  <si>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</si>
  <si>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</si>
  <si>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</si>
  <si>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</si>
  <si>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</si>
  <si>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</si>
  <si>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</si>
  <si>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</si>
  <si>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</si>
  <si>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</si>
  <si>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</si>
  <si>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</si>
  <si>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</si>
  <si>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</si>
  <si>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</si>
  <si>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</si>
  <si>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</si>
  <si>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</si>
  <si>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</si>
  <si>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</si>
  <si>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</si>
  <si>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</si>
  <si>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</si>
  <si>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</si>
  <si>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</si>
  <si>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</si>
  <si>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</si>
  <si>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</si>
  <si>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</si>
  <si>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</si>
  <si>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</si>
  <si>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</si>
  <si>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</si>
  <si>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</si>
  <si>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</si>
  <si>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</si>
  <si>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</si>
  <si>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</si>
  <si>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</si>
  <si>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</si>
  <si>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</si>
  <si>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</si>
  <si>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</si>
  <si>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</si>
  <si>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</si>
  <si>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</si>
  <si>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</si>
  <si>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</si>
  <si>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</si>
  <si>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</si>
  <si>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</si>
  <si>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</si>
  <si>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</si>
  <si>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</si>
  <si>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</si>
  <si>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</si>
  <si>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</si>
  <si>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</si>
  <si>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</si>
  <si>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</si>
  <si>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</si>
  <si>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</si>
  <si>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</si>
  <si>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</si>
  <si>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</si>
  <si>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</si>
  <si>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</si>
  <si>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</si>
  <si>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</si>
  <si>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</si>
  <si>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</si>
  <si>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</si>
  <si>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</si>
  <si>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</si>
  <si>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</si>
  <si>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</si>
  <si>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</si>
  <si>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</si>
  <si>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</si>
  <si>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</si>
  <si>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</si>
  <si>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</si>
  <si>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</si>
  <si>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</si>
  <si>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</si>
  <si>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</si>
  <si>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</si>
  <si>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</si>
  <si>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</si>
  <si>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</si>
  <si>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</si>
  <si>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</si>
  <si>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</si>
  <si>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</si>
  <si>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</si>
  <si>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</si>
  <si>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</si>
  <si>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</si>
  <si>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</si>
  <si>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</si>
  <si>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</si>
  <si>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</si>
  <si>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</si>
  <si>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</si>
  <si>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</si>
  <si>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</si>
  <si>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</si>
  <si>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</si>
  <si>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</si>
  <si>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</si>
  <si>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</si>
  <si>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</si>
  <si>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</si>
  <si>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</si>
  <si>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</si>
  <si>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</si>
  <si>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</si>
  <si>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</si>
  <si>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</si>
  <si>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</si>
  <si>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</si>
  <si>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</si>
  <si>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</si>
  <si>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</si>
  <si>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</si>
  <si>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</si>
  <si>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</si>
  <si>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</si>
  <si>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</si>
  <si>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</si>
  <si>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</si>
  <si>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</si>
  <si>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</si>
  <si>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</si>
  <si>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</si>
  <si>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</si>
  <si>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</si>
  <si>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</si>
  <si>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</si>
  <si>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</si>
  <si>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</si>
  <si>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</si>
  <si>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</si>
  <si>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</si>
  <si>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</si>
  <si>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</si>
  <si>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</si>
  <si>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</si>
  <si>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</si>
  <si>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</si>
  <si>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</si>
  <si>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</si>
  <si>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</si>
  <si>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</si>
  <si>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</si>
  <si>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</si>
  <si>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</si>
  <si>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</si>
  <si>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</si>
  <si>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</si>
  <si>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</si>
  <si>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</si>
  <si>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</si>
  <si>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</si>
  <si>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</si>
  <si>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</si>
  <si>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</si>
  <si>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</si>
  <si>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</si>
  <si>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</si>
  <si>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</si>
  <si>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</si>
  <si>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</si>
  <si>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</si>
  <si>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</si>
  <si>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</si>
  <si>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</si>
  <si>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</si>
  <si>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</si>
  <si>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</si>
  <si>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</si>
  <si>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</si>
  <si>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</si>
  <si>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</si>
  <si>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</si>
  <si>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</si>
  <si>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</si>
  <si>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</si>
  <si>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</si>
  <si>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</si>
  <si>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</si>
  <si>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</si>
  <si>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</si>
  <si>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</si>
  <si>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</si>
  <si>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</si>
  <si>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</si>
  <si>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</si>
  <si>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</si>
  <si>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</si>
  <si>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</si>
  <si>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</si>
  <si>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</si>
  <si>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</si>
  <si>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</si>
  <si>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</si>
  <si>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</si>
  <si>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</si>
  <si>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</si>
  <si>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</si>
  <si>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</si>
  <si>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</si>
  <si>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</si>
  <si>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</si>
  <si>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</si>
  <si>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</si>
  <si>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</si>
  <si>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</si>
  <si>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</si>
  <si>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</si>
  <si>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</si>
  <si>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</si>
  <si>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</si>
  <si>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</si>
  <si>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</si>
  <si>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</si>
  <si>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</si>
  <si>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</si>
  <si>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</si>
  <si>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</si>
  <si>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</si>
  <si>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</si>
  <si>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</si>
  <si>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</si>
  <si>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</si>
  <si>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</si>
  <si>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</si>
  <si>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</si>
  <si>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</si>
  <si>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</si>
  <si>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</si>
  <si>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</si>
  <si>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</si>
  <si>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</si>
  <si>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</si>
  <si>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</si>
  <si>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</si>
  <si>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</si>
  <si>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</si>
  <si>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</si>
  <si>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</si>
  <si>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</si>
  <si>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</si>
  <si>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</si>
  <si>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</si>
  <si>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</si>
  <si>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</si>
  <si>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</si>
  <si>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</si>
  <si>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</si>
  <si>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</si>
  <si>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</si>
  <si>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</si>
  <si>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</si>
  <si>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</si>
  <si>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</si>
  <si>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</si>
  <si>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</si>
  <si>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</si>
  <si>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</si>
  <si>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</si>
  <si>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</si>
  <si>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</si>
  <si>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</si>
  <si>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</si>
  <si>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</si>
  <si>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</si>
  <si>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</si>
  <si>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</si>
  <si>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</si>
  <si>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</si>
  <si>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</si>
  <si>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</si>
  <si>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</si>
  <si>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</si>
  <si>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</si>
  <si>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</si>
  <si>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</si>
  <si>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</si>
  <si>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</si>
  <si>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</si>
  <si>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</si>
  <si>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</si>
  <si>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</si>
  <si>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</si>
  <si>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</si>
  <si>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</si>
  <si>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</si>
  <si>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</si>
  <si>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</si>
  <si>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</si>
  <si>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</si>
  <si>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</si>
  <si>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</si>
  <si>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</si>
  <si>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</si>
  <si>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</si>
  <si>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</si>
  <si>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</si>
  <si>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</si>
  <si>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</si>
  <si>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</si>
  <si>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</si>
  <si>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</si>
  <si>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</si>
  <si>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</si>
  <si>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</si>
  <si>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</si>
  <si>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</si>
  <si>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</si>
  <si>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</si>
  <si>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</si>
  <si>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</si>
  <si>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</si>
  <si>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</si>
  <si>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</si>
  <si>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</si>
  <si>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</si>
  <si>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</si>
  <si>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</si>
  <si>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</si>
  <si>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</si>
  <si>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</si>
  <si>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</si>
  <si>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</si>
  <si>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</si>
  <si>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</si>
  <si>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</si>
  <si>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</si>
  <si>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</si>
  <si>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</si>
  <si>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</si>
  <si>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</si>
  <si>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</si>
  <si>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</si>
  <si>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</si>
  <si>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</si>
  <si>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</si>
  <si>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</si>
  <si>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</si>
  <si>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</si>
  <si>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</si>
  <si>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</si>
  <si>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</si>
  <si>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</si>
  <si>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</si>
  <si>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</si>
  <si>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</si>
  <si>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</si>
  <si>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</si>
  <si>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</si>
  <si>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</si>
  <si>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</si>
  <si>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</si>
  <si>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</si>
  <si>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</si>
  <si>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</si>
  <si>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</si>
  <si>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</si>
  <si>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</si>
  <si>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</si>
  <si>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</si>
  <si>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</si>
  <si>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</si>
  <si>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</si>
  <si>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</si>
  <si>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</si>
  <si>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</si>
  <si>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</si>
  <si>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</si>
  <si>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</si>
  <si>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</si>
  <si>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</si>
  <si>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</si>
  <si>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</si>
  <si>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</si>
  <si>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</si>
  <si>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</si>
  <si>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</si>
  <si>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</si>
  <si>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</si>
  <si>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</si>
  <si>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</si>
  <si>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</si>
  <si>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</si>
  <si>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</si>
  <si>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</si>
  <si>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</si>
  <si>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</si>
  <si>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</si>
  <si>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</si>
  <si>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</si>
  <si>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</si>
  <si>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</si>
  <si>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</si>
  <si>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</si>
  <si>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</si>
  <si>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</si>
  <si>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</si>
  <si>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</si>
  <si>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</si>
  <si>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</si>
  <si>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</si>
  <si>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</si>
  <si>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</si>
  <si>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</si>
  <si>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</si>
  <si>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</si>
  <si>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</si>
  <si>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</si>
  <si>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</si>
  <si>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</si>
  <si>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</si>
  <si>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</si>
  <si>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</si>
  <si>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</si>
  <si>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</si>
  <si>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</si>
  <si>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</si>
  <si>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</si>
  <si>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</si>
  <si>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</si>
  <si>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</si>
  <si>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</si>
  <si>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</si>
  <si>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</si>
  <si>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</si>
  <si>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</si>
  <si>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</si>
  <si>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</si>
  <si>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</si>
  <si>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</si>
  <si>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</si>
  <si>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</si>
  <si>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</si>
  <si>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</si>
  <si>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</si>
  <si>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</si>
  <si>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</si>
  <si>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</si>
  <si>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</si>
  <si>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</si>
  <si>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</si>
  <si>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</si>
  <si>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</si>
  <si>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</si>
  <si>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</si>
  <si>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</si>
  <si>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</si>
  <si>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</si>
  <si>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</si>
  <si>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</si>
  <si>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</si>
  <si>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</si>
  <si>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</si>
  <si>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</si>
  <si>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</si>
  <si>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</si>
  <si>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</si>
  <si>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</si>
  <si>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</si>
  <si>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</si>
  <si>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</si>
  <si>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</si>
  <si>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</si>
  <si>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</si>
  <si>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</si>
  <si>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</si>
  <si>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</si>
  <si>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</si>
  <si>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</si>
  <si>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</si>
  <si>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</si>
  <si>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</si>
  <si>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</si>
  <si>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</si>
  <si>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</si>
  <si>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</si>
  <si>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</si>
  <si>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</si>
  <si>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</si>
  <si>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</si>
  <si>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</si>
  <si>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</si>
  <si>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</si>
  <si>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</si>
  <si>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</si>
  <si>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</si>
  <si>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</si>
  <si>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</si>
  <si>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</si>
  <si>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</si>
  <si>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</si>
  <si>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</si>
  <si>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</si>
  <si>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</si>
  <si>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</si>
  <si>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</si>
  <si>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</si>
  <si>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</si>
  <si>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</si>
  <si>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</si>
  <si>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</si>
  <si>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</si>
  <si>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</si>
  <si>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</si>
  <si>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</si>
  <si>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</si>
  <si>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</si>
  <si>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</si>
  <si>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</si>
  <si>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</si>
  <si>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</si>
  <si>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</si>
  <si>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</si>
  <si>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</si>
  <si>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</si>
  <si>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</si>
  <si>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</si>
  <si>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</si>
  <si>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</si>
  <si>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</si>
  <si>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</si>
  <si>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</si>
  <si>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</si>
  <si>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</si>
  <si>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</si>
  <si>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</si>
  <si>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</si>
  <si>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</si>
  <si>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</si>
  <si>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</si>
  <si>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</si>
  <si>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</si>
  <si>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</si>
  <si>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</si>
  <si>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</si>
  <si>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</si>
  <si>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</si>
  <si>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</si>
  <si>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</si>
  <si>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</si>
  <si>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</si>
  <si>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</si>
  <si>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</si>
  <si>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</si>
  <si>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</si>
  <si>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</si>
  <si>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</si>
  <si>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</si>
  <si>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</si>
  <si>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</si>
  <si>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</si>
  <si>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</si>
  <si>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</si>
  <si>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</si>
  <si>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</si>
  <si>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</si>
  <si>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</si>
  <si>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</si>
  <si>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</si>
  <si>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</si>
  <si>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</si>
  <si>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</si>
  <si>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</si>
  <si>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</si>
  <si>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</si>
  <si>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</si>
  <si>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</si>
  <si>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</si>
  <si>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</si>
  <si>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</si>
  <si>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</si>
  <si>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</si>
  <si>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</si>
  <si>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</si>
  <si>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</si>
  <si>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</si>
  <si>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</si>
  <si>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</si>
  <si>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</si>
  <si>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</si>
  <si>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</si>
  <si>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</si>
  <si>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</si>
  <si>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</si>
  <si>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</si>
  <si>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</si>
  <si>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</si>
  <si>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</si>
  <si>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</si>
  <si>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</si>
  <si>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</si>
  <si>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</si>
  <si>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</si>
  <si>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</si>
  <si>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</si>
  <si>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</si>
  <si>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</si>
  <si>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</si>
  <si>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</si>
  <si>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</si>
  <si>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</si>
  <si>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</si>
  <si>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</si>
  <si>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</si>
  <si>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</si>
  <si>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</si>
  <si>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</si>
  <si>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</si>
  <si>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</si>
  <si>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</si>
  <si>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</si>
  <si>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</si>
  <si>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</si>
  <si>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</si>
  <si>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</si>
  <si>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</si>
  <si>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</si>
  <si>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</si>
  <si>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</si>
  <si>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</si>
  <si>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</si>
  <si>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</si>
  <si>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</si>
  <si>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</si>
  <si>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</si>
  <si>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</si>
  <si>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</si>
  <si>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</si>
  <si>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</si>
  <si>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</si>
  <si>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</si>
  <si>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</si>
  <si>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</si>
  <si>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</si>
  <si>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</si>
  <si>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</si>
  <si>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</si>
  <si>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</si>
  <si>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</si>
  <si>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</si>
  <si>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</si>
  <si>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</si>
  <si>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</si>
  <si>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</si>
  <si>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</si>
  <si>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</si>
  <si>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</si>
  <si>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</si>
  <si>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</si>
  <si>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</si>
  <si>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</si>
  <si>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</si>
  <si>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</si>
  <si>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</si>
  <si>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</si>
  <si>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</si>
  <si>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</si>
  <si>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</si>
  <si>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</si>
  <si>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</si>
  <si>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</si>
  <si>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</si>
  <si>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</si>
  <si>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</si>
  <si>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</si>
  <si>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</si>
  <si>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</si>
  <si>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</si>
  <si>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</si>
  <si>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</si>
  <si>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</si>
  <si>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</si>
  <si>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</si>
  <si>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</si>
  <si>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</si>
  <si>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</si>
  <si>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</si>
  <si>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</si>
  <si>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</si>
  <si>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</si>
  <si>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</si>
  <si>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</si>
  <si>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</si>
  <si>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</si>
  <si>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</si>
  <si>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</si>
  <si>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</si>
  <si>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</si>
  <si>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</si>
  <si>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</si>
  <si>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</si>
  <si>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</si>
  <si>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</si>
  <si>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</si>
  <si>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</si>
  <si>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</si>
  <si>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</si>
  <si>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</si>
  <si>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</si>
  <si>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</si>
  <si>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</si>
  <si>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</si>
  <si>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</si>
  <si>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</si>
  <si>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</si>
  <si>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</si>
  <si>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</si>
  <si>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</si>
  <si>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</si>
  <si>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</si>
  <si>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</si>
  <si>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</si>
  <si>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</si>
  <si>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</si>
  <si>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</si>
  <si>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</si>
  <si>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</si>
  <si>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</si>
  <si>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</si>
  <si>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</si>
  <si>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</si>
  <si>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</si>
  <si>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</si>
  <si>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</si>
  <si>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</si>
  <si>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</si>
  <si>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</si>
  <si>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</si>
  <si>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</si>
  <si>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</si>
  <si>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</si>
  <si>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</si>
  <si>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</si>
  <si>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</si>
  <si>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</si>
  <si>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</si>
  <si>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</si>
  <si>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</si>
  <si>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</si>
  <si>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</si>
  <si>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</si>
  <si>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</si>
  <si>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</si>
  <si>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</si>
  <si>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</si>
  <si>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</si>
  <si>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</si>
  <si>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</si>
  <si>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</si>
  <si>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</si>
  <si>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</si>
  <si>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</si>
  <si>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</si>
  <si>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</si>
  <si>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</si>
  <si>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</si>
  <si>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</si>
  <si>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</si>
  <si>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</si>
  <si>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</si>
  <si>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</si>
  <si>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</si>
  <si>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</si>
  <si>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</si>
  <si>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</si>
  <si>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</si>
  <si>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</si>
  <si>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</si>
  <si>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</si>
  <si>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</si>
  <si>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</si>
  <si>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</si>
  <si>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</si>
  <si>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</si>
  <si>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</si>
  <si>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</si>
  <si>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</si>
  <si>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</si>
  <si>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</si>
  <si>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</si>
  <si>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</si>
  <si>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</si>
  <si>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</si>
  <si>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</si>
  <si>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</si>
  <si>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</si>
  <si>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</si>
  <si>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</si>
  <si>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</si>
  <si>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</si>
  <si>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</si>
  <si>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</si>
  <si>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</si>
  <si>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</si>
  <si>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</si>
  <si>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</si>
  <si>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</si>
  <si>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</si>
  <si>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</si>
  <si>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</si>
  <si>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</si>
  <si>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</si>
  <si>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</si>
  <si>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</si>
  <si>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</si>
  <si>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</si>
  <si>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</si>
  <si>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</si>
  <si>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</si>
  <si>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</si>
  <si>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</si>
  <si>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</si>
  <si>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</si>
  <si>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</si>
  <si>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</si>
  <si>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</si>
  <si>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</si>
  <si>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</si>
  <si>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</si>
  <si>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</si>
  <si>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</si>
  <si>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</si>
  <si>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</si>
  <si>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</si>
  <si>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</si>
  <si>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</si>
  <si>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</si>
  <si>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</si>
  <si>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</si>
  <si>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</si>
  <si>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</si>
  <si>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</si>
  <si>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</si>
  <si>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</si>
  <si>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</si>
  <si>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</si>
  <si>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</si>
  <si>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</si>
  <si>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</si>
  <si>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</si>
  <si>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</si>
  <si>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</si>
  <si>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</si>
  <si>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</si>
  <si>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</si>
  <si>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</si>
  <si>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</si>
  <si>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</si>
  <si>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</si>
  <si>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</si>
  <si>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</si>
  <si>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</si>
  <si>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</si>
  <si>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</si>
  <si>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</si>
  <si>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</si>
  <si>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</si>
  <si>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</si>
  <si>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</si>
  <si>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</si>
  <si>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</si>
  <si>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</si>
  <si>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</si>
  <si>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</si>
  <si>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</si>
  <si>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</si>
  <si>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</si>
  <si>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</si>
  <si>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</si>
  <si>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</si>
  <si>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</si>
  <si>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</si>
  <si>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</si>
  <si>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</si>
  <si>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</si>
  <si>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</si>
  <si>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</si>
  <si>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</si>
  <si>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</si>
  <si>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</si>
  <si>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</si>
  <si>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</si>
  <si>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</si>
  <si>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</si>
  <si>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</si>
  <si>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</si>
  <si>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</si>
  <si>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</si>
  <si>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</si>
  <si>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</si>
  <si>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</si>
  <si>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</si>
  <si>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</si>
  <si>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</si>
  <si>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</si>
  <si>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</si>
  <si>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</si>
  <si>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</si>
  <si>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</si>
  <si>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</si>
  <si>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</si>
  <si>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</si>
  <si>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</si>
  <si>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</si>
  <si>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</si>
  <si>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</si>
  <si>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</si>
  <si>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</si>
  <si>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</si>
  <si>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</si>
  <si>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</si>
  <si>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</si>
  <si>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</si>
  <si>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</si>
  <si>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</si>
  <si>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</si>
  <si>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</si>
  <si>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</si>
  <si>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</si>
  <si>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</si>
  <si>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</si>
  <si>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</si>
  <si>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</si>
  <si>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</si>
  <si>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</si>
  <si>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</si>
  <si>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</si>
  <si>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</si>
  <si>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</si>
  <si>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</si>
  <si>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</si>
  <si>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</si>
  <si>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</si>
  <si>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</si>
  <si>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</si>
  <si>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</si>
  <si>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</si>
  <si>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</si>
  <si>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</si>
  <si>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</si>
  <si>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</si>
  <si>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</si>
  <si>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</si>
  <si>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</si>
  <si>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</si>
  <si>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</si>
  <si>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</si>
  <si>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</si>
  <si>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</si>
  <si>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</si>
  <si>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</si>
  <si>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</si>
  <si>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</si>
  <si>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</si>
  <si>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</si>
  <si>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</si>
  <si>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</si>
  <si>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</si>
  <si>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</si>
  <si>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</si>
  <si>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</si>
  <si>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</si>
  <si>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</si>
  <si>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</si>
  <si>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</si>
  <si>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</si>
  <si>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</si>
  <si>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</si>
  <si>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</si>
  <si>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</si>
  <si>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</si>
  <si>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</si>
  <si>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</si>
  <si>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</si>
  <si>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</si>
  <si>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</si>
  <si>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</si>
  <si>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</si>
  <si>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</si>
  <si>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</si>
  <si>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</si>
  <si>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</si>
  <si>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</si>
  <si>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</si>
  <si>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</si>
  <si>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</si>
  <si>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</si>
  <si>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</si>
  <si>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</si>
  <si>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</si>
  <si>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</si>
  <si>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</si>
  <si>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</si>
  <si>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</si>
  <si>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</si>
  <si>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</si>
  <si>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</si>
  <si>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</si>
  <si>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</si>
  <si>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</si>
  <si>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</si>
  <si>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</si>
  <si>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</si>
  <si>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</si>
  <si>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</si>
  <si>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</si>
  <si>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</si>
  <si>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</si>
  <si>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</si>
  <si>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</si>
  <si>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</si>
  <si>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</si>
  <si>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</si>
  <si>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</si>
  <si>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</si>
  <si>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</si>
  <si>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</si>
  <si>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</si>
  <si>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</si>
  <si>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</si>
  <si>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</si>
  <si>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</si>
  <si>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</si>
  <si>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</si>
  <si>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</si>
  <si>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</si>
  <si>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</si>
  <si>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</si>
  <si>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</si>
  <si>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</si>
  <si>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</si>
  <si>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</si>
  <si>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</si>
  <si>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</si>
  <si>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</si>
  <si>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</si>
  <si>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</si>
  <si>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</si>
  <si>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</si>
  <si>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</si>
  <si>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</si>
  <si>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</si>
  <si>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</si>
  <si>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</si>
  <si>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</si>
  <si>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</si>
  <si>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</si>
  <si>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</si>
  <si>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</si>
  <si>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</si>
  <si>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</si>
  <si>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</si>
  <si>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</si>
  <si>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</si>
  <si>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</si>
  <si>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</si>
  <si>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</si>
  <si>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</si>
  <si>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</si>
  <si>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</si>
  <si>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</si>
  <si>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</si>
  <si>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</si>
  <si>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</si>
  <si>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</si>
  <si>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</si>
  <si>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</si>
  <si>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</si>
  <si>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</si>
  <si>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</si>
  <si>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</si>
  <si>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</si>
  <si>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</si>
  <si>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</si>
  <si>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</si>
  <si>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</si>
  <si>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</si>
  <si>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</si>
  <si>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</si>
  <si>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</si>
  <si>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</si>
  <si>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</si>
  <si>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</si>
  <si>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</si>
  <si>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</si>
  <si>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</si>
  <si>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</si>
  <si>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</si>
  <si>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</si>
  <si>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</si>
  <si>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</si>
  <si>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</si>
  <si>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</si>
  <si>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</si>
  <si>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</si>
  <si>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</si>
  <si>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</si>
  <si>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</si>
  <si>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</si>
  <si>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</si>
  <si>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</si>
  <si>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</si>
  <si>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</si>
  <si>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</si>
  <si>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</si>
  <si>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</si>
  <si>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</si>
  <si>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</si>
  <si>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</si>
  <si>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</si>
  <si>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</si>
  <si>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</si>
  <si>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</si>
  <si>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</si>
  <si>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</si>
  <si>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</si>
  <si>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</si>
  <si>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</si>
  <si>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</si>
  <si>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</si>
  <si>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</si>
  <si>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</si>
  <si>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</si>
  <si>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</si>
  <si>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</si>
  <si>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</si>
  <si>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</si>
  <si>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</si>
  <si>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</si>
  <si>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</si>
  <si>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</si>
  <si>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</si>
  <si>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</si>
  <si>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</si>
  <si>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</si>
  <si>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</si>
  <si>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</si>
  <si>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</si>
  <si>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</si>
  <si>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</si>
  <si>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</si>
  <si>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</si>
  <si>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</si>
  <si>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</si>
  <si>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</si>
  <si>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</si>
  <si>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</si>
  <si>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</si>
  <si>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</si>
  <si>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</si>
  <si>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</si>
  <si>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</si>
  <si>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</si>
  <si>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</si>
  <si>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</si>
  <si>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</si>
  <si>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</si>
  <si>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</si>
  <si>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</si>
  <si>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</si>
  <si>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</si>
  <si>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</si>
  <si>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</si>
  <si>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</si>
  <si>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</si>
  <si>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</si>
  <si>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</si>
  <si>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</si>
  <si>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</si>
  <si>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</si>
  <si>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</si>
  <si>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</si>
  <si>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</si>
  <si>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</si>
  <si>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</si>
  <si>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</si>
  <si>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</si>
  <si>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</si>
  <si>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</si>
  <si>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</si>
  <si>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</si>
  <si>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</si>
  <si>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</si>
  <si>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</si>
  <si>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</si>
  <si>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</si>
  <si>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</si>
  <si>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</si>
  <si>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</si>
  <si>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</si>
  <si>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</si>
  <si>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</si>
  <si>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</si>
  <si>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</si>
  <si>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</si>
  <si>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</si>
  <si>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</si>
  <si>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</si>
  <si>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</si>
  <si>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</si>
  <si>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</si>
  <si>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</si>
  <si>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</si>
  <si>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</si>
  <si>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</si>
  <si>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</si>
  <si>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</si>
  <si>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</si>
  <si>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</si>
  <si>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</si>
  <si>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</si>
  <si>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</si>
  <si>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</si>
  <si>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</si>
  <si>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</si>
  <si>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</si>
  <si>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</si>
  <si>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</si>
  <si>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</si>
  <si>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</si>
  <si>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</si>
  <si>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</si>
  <si>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</si>
  <si>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</si>
  <si>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</si>
  <si>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</si>
  <si>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</si>
  <si>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</si>
  <si>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</si>
  <si>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</si>
  <si>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</si>
  <si>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</si>
  <si>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</si>
  <si>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</si>
  <si>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</si>
  <si>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</si>
  <si>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</si>
  <si>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</si>
  <si>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</si>
  <si>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</si>
  <si>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</si>
  <si>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</si>
  <si>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</si>
  <si>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</si>
  <si>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</si>
  <si>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</si>
  <si>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</si>
  <si>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</si>
  <si>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</si>
  <si>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</si>
  <si>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</si>
  <si>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</si>
  <si>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</si>
  <si>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</si>
  <si>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</si>
  <si>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</si>
  <si>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</si>
  <si>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</si>
  <si>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</si>
  <si>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</si>
  <si>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</si>
  <si>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</si>
  <si>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</si>
  <si>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</si>
  <si>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</si>
  <si>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</si>
  <si>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</si>
  <si>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</si>
  <si>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</si>
  <si>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</si>
  <si>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</si>
  <si>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</si>
  <si>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</si>
  <si>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</si>
  <si>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</si>
  <si>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</si>
  <si>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</si>
  <si>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</si>
  <si>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</si>
  <si>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</si>
  <si>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</si>
  <si>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</si>
  <si>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</si>
  <si>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</si>
  <si>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</si>
  <si>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</si>
  <si>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</si>
  <si>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</si>
  <si>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</si>
  <si>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</si>
  <si>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</si>
  <si>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</si>
  <si>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</si>
  <si>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</si>
  <si>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</si>
  <si>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</si>
  <si>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</si>
  <si>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</si>
  <si>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</si>
  <si>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</si>
  <si>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</si>
  <si>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</si>
  <si>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</si>
  <si>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</si>
  <si>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</si>
  <si>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</si>
  <si>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</si>
  <si>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</si>
  <si>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</si>
  <si>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</si>
  <si>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</si>
  <si>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</si>
  <si>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</si>
  <si>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</si>
  <si>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</si>
  <si>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</si>
  <si>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</si>
  <si>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</si>
  <si>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</si>
  <si>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</si>
  <si>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</si>
  <si>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</si>
  <si>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</si>
  <si>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</si>
  <si>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</si>
  <si>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</si>
  <si>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</si>
  <si>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</si>
  <si>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</si>
  <si>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</si>
  <si>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</si>
  <si>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</si>
  <si>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</si>
  <si>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</si>
  <si>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</si>
  <si>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</si>
  <si>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</si>
  <si>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</si>
  <si>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</si>
  <si>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</si>
  <si>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</si>
  <si>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</si>
  <si>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</si>
  <si>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</si>
  <si>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</si>
  <si>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</si>
  <si>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</si>
  <si>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</si>
  <si>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</si>
  <si>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</si>
  <si>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</si>
  <si>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</si>
  <si>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</si>
  <si>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</si>
  <si>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</si>
  <si>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</si>
  <si>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</si>
  <si>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</si>
  <si>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</si>
  <si>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</si>
  <si>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</si>
  <si>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</si>
  <si>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</si>
  <si>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</si>
  <si>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</si>
  <si>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</si>
  <si>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</si>
  <si>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</si>
  <si>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</si>
  <si>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</si>
  <si>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</si>
  <si>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</si>
  <si>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</si>
  <si>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</si>
  <si>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</si>
  <si>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</si>
  <si>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</si>
  <si>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</si>
  <si>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</si>
  <si>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</si>
  <si>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</si>
  <si>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</si>
  <si>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</si>
  <si>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</si>
  <si>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</si>
  <si>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</si>
  <si>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</si>
  <si>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</si>
  <si>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</si>
  <si>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</si>
  <si>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</si>
  <si>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</si>
  <si>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</si>
  <si>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</si>
  <si>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</si>
  <si>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</si>
  <si>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</si>
  <si>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</si>
  <si>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</si>
  <si>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</si>
  <si>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</si>
  <si>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</si>
  <si>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</si>
  <si>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</si>
  <si>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</si>
  <si>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</si>
  <si>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</si>
  <si>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</si>
  <si>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</si>
  <si>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</si>
  <si>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</si>
  <si>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</si>
  <si>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</si>
  <si>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</si>
  <si>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</si>
  <si>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</si>
  <si>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</si>
  <si>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</si>
  <si>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</si>
  <si>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</si>
  <si>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</si>
  <si>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</si>
  <si>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</si>
  <si>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</si>
  <si>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</si>
  <si>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</si>
  <si>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</si>
  <si>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</si>
  <si>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</si>
  <si>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</si>
  <si>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</si>
  <si>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</si>
  <si>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</si>
  <si>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</si>
  <si>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</si>
  <si>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</si>
  <si>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</si>
  <si>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</si>
  <si>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</si>
  <si>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</si>
  <si>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</si>
  <si>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</si>
  <si>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</si>
  <si>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</si>
  <si>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</si>
  <si>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</si>
  <si>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</si>
  <si>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</si>
  <si>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</si>
  <si>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</si>
  <si>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</si>
  <si>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</si>
  <si>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</si>
  <si>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</si>
  <si>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</si>
  <si>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</si>
  <si>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</si>
  <si>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</si>
  <si>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</si>
  <si>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</si>
  <si>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</si>
  <si>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</si>
  <si>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</si>
  <si>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</si>
  <si>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</si>
  <si>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</si>
  <si>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</si>
  <si>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</si>
  <si>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</si>
  <si>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</si>
  <si>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</si>
  <si>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</si>
  <si>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</si>
  <si>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</si>
  <si>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</si>
  <si>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</si>
  <si>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</si>
  <si>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</si>
  <si>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</si>
  <si>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</si>
  <si>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</si>
  <si>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</si>
  <si>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</si>
  <si>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</si>
  <si>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</si>
  <si>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</si>
  <si>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</si>
  <si>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</si>
  <si>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</si>
  <si>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</si>
  <si>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</si>
  <si>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</si>
  <si>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</si>
  <si>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</si>
  <si>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</si>
  <si>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</si>
  <si>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</si>
  <si>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</si>
  <si>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</si>
  <si>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</si>
  <si>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</si>
  <si>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</si>
  <si>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</si>
  <si>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</si>
  <si>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</si>
  <si>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</si>
  <si>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</si>
  <si>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</si>
  <si>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</si>
  <si>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</si>
  <si>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</si>
  <si>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</si>
  <si>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</si>
  <si>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</si>
  <si>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</si>
  <si>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</si>
  <si>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</si>
  <si>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</si>
  <si>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</si>
  <si>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</si>
  <si>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</si>
  <si>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</si>
  <si>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</si>
  <si>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</si>
  <si>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</si>
  <si>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</si>
  <si>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</si>
  <si>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</si>
  <si>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</si>
  <si>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</si>
  <si>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</si>
  <si>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</si>
  <si>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</si>
  <si>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</si>
  <si>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</si>
  <si>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</si>
  <si>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</si>
  <si>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</si>
  <si>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</si>
  <si>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</si>
  <si>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</si>
  <si>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</si>
  <si>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</si>
  <si>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</si>
  <si>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</si>
  <si>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</si>
  <si>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</si>
  <si>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</si>
  <si>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</si>
  <si>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</si>
  <si>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</si>
  <si>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</si>
  <si>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</si>
  <si>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</si>
  <si>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</si>
  <si>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</si>
  <si>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</si>
  <si>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</si>
  <si>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</si>
  <si>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</si>
  <si>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</si>
  <si>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</si>
  <si>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</si>
  <si>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</si>
  <si>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</si>
  <si>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</si>
  <si>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</si>
  <si>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</si>
  <si>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</si>
  <si>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</si>
  <si>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</si>
  <si>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</si>
  <si>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</si>
  <si>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</si>
  <si>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</si>
  <si>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</si>
  <si>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</si>
  <si>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</si>
  <si>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</si>
  <si>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</si>
  <si>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</si>
  <si>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</si>
  <si>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</si>
  <si>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</si>
  <si>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</si>
  <si>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</si>
  <si>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</si>
  <si>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</si>
  <si>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</si>
  <si>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</si>
  <si>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</si>
  <si>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</si>
  <si>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</si>
  <si>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</si>
  <si>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</si>
  <si>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</si>
  <si>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</si>
  <si>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</si>
  <si>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</si>
  <si>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</si>
  <si>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</si>
  <si>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</si>
  <si>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</si>
  <si>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</si>
  <si>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</si>
  <si>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</si>
  <si>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</si>
  <si>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</si>
  <si>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</si>
  <si>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</si>
  <si>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</si>
  <si>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</si>
  <si>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</si>
  <si>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</si>
  <si>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</si>
  <si>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</si>
  <si>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</si>
  <si>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</si>
  <si>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</si>
  <si>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</si>
  <si>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</si>
  <si>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</si>
  <si>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</si>
  <si>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</si>
  <si>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</si>
  <si>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</si>
  <si>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</si>
  <si>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</si>
  <si>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</si>
  <si>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</si>
  <si>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</si>
  <si>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</si>
  <si>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</si>
  <si>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</si>
  <si>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</si>
  <si>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</si>
  <si>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</si>
  <si>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</si>
  <si>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</si>
  <si>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</si>
  <si>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</si>
  <si>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</si>
  <si>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</si>
  <si>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</si>
  <si>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</si>
  <si>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</si>
  <si>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</si>
  <si>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</si>
  <si>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</si>
  <si>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</si>
  <si>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</si>
  <si>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</si>
  <si>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</si>
  <si>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</si>
  <si>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</si>
  <si>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</si>
  <si>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</si>
  <si>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</si>
  <si>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</si>
  <si>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</si>
  <si>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</si>
  <si>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</si>
  <si>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</si>
  <si>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</si>
  <si>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</si>
  <si>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</si>
  <si>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</si>
  <si>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</si>
  <si>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</si>
  <si>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</si>
  <si>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</si>
  <si>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</si>
  <si>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</si>
  <si>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</si>
  <si>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</si>
  <si>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</si>
  <si>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</si>
  <si>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</si>
  <si>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</si>
  <si>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</si>
  <si>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</si>
  <si>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</si>
  <si>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</si>
  <si>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</si>
  <si>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</si>
  <si>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</si>
  <si>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</si>
  <si>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</si>
  <si>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</si>
  <si>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</si>
  <si>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</si>
  <si>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</si>
  <si>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</si>
  <si>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</si>
  <si>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</si>
  <si>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</si>
  <si>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</si>
  <si>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</si>
  <si>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</si>
  <si>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</si>
  <si>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</si>
  <si>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</si>
  <si>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</si>
  <si>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</si>
  <si>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</si>
  <si>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</si>
  <si>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</si>
  <si>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</si>
  <si>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</si>
  <si>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</si>
  <si>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</si>
  <si>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</si>
  <si>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</si>
  <si>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</si>
  <si>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</si>
  <si>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</si>
  <si>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</si>
  <si>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</si>
  <si>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</si>
  <si>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</si>
  <si>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</si>
  <si>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</si>
  <si>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</si>
  <si>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</si>
  <si>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</si>
  <si>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</si>
  <si>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</si>
  <si>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</si>
  <si>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</si>
  <si>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</si>
  <si>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</si>
  <si>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</si>
  <si>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</si>
  <si>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</si>
  <si>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</si>
  <si>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</si>
  <si>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</si>
  <si>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</si>
  <si>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</si>
  <si>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</si>
  <si>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</si>
  <si>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</si>
  <si>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</si>
  <si>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</si>
  <si>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</si>
  <si>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</si>
  <si>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</si>
  <si>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</si>
  <si>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</si>
  <si>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</si>
  <si>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</si>
  <si>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</si>
  <si>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</si>
  <si>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</si>
  <si>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</si>
  <si>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</si>
  <si>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</si>
  <si>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</si>
  <si>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</si>
  <si>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</si>
  <si>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</si>
  <si>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</si>
  <si>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</si>
  <si>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</si>
  <si>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</si>
  <si>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</si>
  <si>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</si>
  <si>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</si>
  <si>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</si>
  <si>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</si>
  <si>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</si>
  <si>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</si>
  <si>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</si>
  <si>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</si>
  <si>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</si>
  <si>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</si>
  <si>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</si>
  <si>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</si>
  <si>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</si>
  <si>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</si>
  <si>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</si>
  <si>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</si>
  <si>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</si>
  <si>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</si>
  <si>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</si>
  <si>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</si>
  <si>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</si>
  <si>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</si>
  <si>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</si>
  <si>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</si>
  <si>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</si>
  <si>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</si>
  <si>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</si>
  <si>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</si>
  <si>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</si>
  <si>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</si>
  <si>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</si>
  <si>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</si>
  <si>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</si>
  <si>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</si>
  <si>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</si>
  <si>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</si>
  <si>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</si>
  <si>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</si>
  <si>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</si>
  <si>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</si>
  <si>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</si>
  <si>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</si>
  <si>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</si>
  <si>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</si>
  <si>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</si>
  <si>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</si>
  <si>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</si>
  <si>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</si>
  <si>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</si>
  <si>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</si>
  <si>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</si>
  <si>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</si>
  <si>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</si>
  <si>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</si>
  <si>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</si>
  <si>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</si>
  <si>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</si>
  <si>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</si>
  <si>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</si>
  <si>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</si>
  <si>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</si>
  <si>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</si>
  <si>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</si>
  <si>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</si>
  <si>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</si>
  <si>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</si>
  <si>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</si>
  <si>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</si>
  <si>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</si>
  <si>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</si>
  <si>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</si>
  <si>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</si>
  <si>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</si>
  <si>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</si>
  <si>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</si>
  <si>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</si>
  <si>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</si>
  <si>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</si>
  <si>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</si>
  <si>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</si>
  <si>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</si>
  <si>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</si>
  <si>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</si>
  <si>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</si>
  <si>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</si>
  <si>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</si>
  <si>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</si>
  <si>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</si>
  <si>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</si>
  <si>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</si>
  <si>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</si>
  <si>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</si>
  <si>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</si>
  <si>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</si>
  <si>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</si>
  <si>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</si>
  <si>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</si>
  <si>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</si>
  <si>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</si>
  <si>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</si>
  <si>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</si>
  <si>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</si>
  <si>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</si>
  <si>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</si>
  <si>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</si>
  <si>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</si>
  <si>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</si>
  <si>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</si>
  <si>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</si>
  <si>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</si>
  <si>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</si>
  <si>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</si>
  <si>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</si>
  <si>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</si>
  <si>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</si>
  <si>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</si>
  <si>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</si>
  <si>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</si>
  <si>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</si>
  <si>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</si>
  <si>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</si>
  <si>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</si>
  <si>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</si>
  <si>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</si>
  <si>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</si>
  <si>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</si>
  <si>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</si>
  <si>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</si>
  <si>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</si>
  <si>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</si>
  <si>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</si>
  <si>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</si>
  <si>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</si>
  <si>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</si>
  <si>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</si>
  <si>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</si>
  <si>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</si>
  <si>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</si>
  <si>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</si>
  <si>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</si>
  <si>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</si>
  <si>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</si>
  <si>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</si>
  <si>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</si>
  <si>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</si>
  <si>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</si>
  <si>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</si>
  <si>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</si>
  <si>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</si>
  <si>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</si>
  <si>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</si>
  <si>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</si>
  <si>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</si>
  <si>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</si>
  <si>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</si>
  <si>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</si>
  <si>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</si>
  <si>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</si>
  <si>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</si>
  <si>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</si>
  <si>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</si>
  <si>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</si>
  <si>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</si>
  <si>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</si>
  <si>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</si>
  <si>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</si>
  <si>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</si>
  <si>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</si>
  <si>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</si>
  <si>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</si>
  <si>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</si>
  <si>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</si>
  <si>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</si>
  <si>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</si>
  <si>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</si>
  <si>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</si>
  <si>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</si>
  <si>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</si>
  <si>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</si>
  <si>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</si>
  <si>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</si>
  <si>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</si>
  <si>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</si>
  <si>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</si>
  <si>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</si>
  <si>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</si>
  <si>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</si>
  <si>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</si>
  <si>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</si>
  <si>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</si>
  <si>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</si>
  <si>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</si>
  <si>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</si>
  <si>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</si>
  <si>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</si>
  <si>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</si>
  <si>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</si>
  <si>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</si>
  <si>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</si>
  <si>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</si>
  <si>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</si>
  <si>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</si>
  <si>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</si>
  <si>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</si>
  <si>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</si>
  <si>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</si>
  <si>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</si>
  <si>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</si>
  <si>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</si>
  <si>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</si>
  <si>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</si>
  <si>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</si>
  <si>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</si>
  <si>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</si>
  <si>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</si>
  <si>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</si>
  <si>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</si>
  <si>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</si>
  <si>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</si>
  <si>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</si>
  <si>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</si>
  <si>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</si>
  <si>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</si>
  <si>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</si>
  <si>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</si>
  <si>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</si>
  <si>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</si>
  <si>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</si>
  <si>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</si>
  <si>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</si>
  <si>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</si>
  <si>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</si>
  <si>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</si>
  <si>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</si>
  <si>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</si>
  <si>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</si>
  <si>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</si>
  <si>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</si>
  <si>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</si>
  <si>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</si>
  <si>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</si>
  <si>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</si>
  <si>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</si>
  <si>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</si>
  <si>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</si>
  <si>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</si>
  <si>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</si>
  <si>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</si>
  <si>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</si>
  <si>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</si>
  <si>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</si>
  <si>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</si>
  <si>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</si>
  <si>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</si>
  <si>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</si>
  <si>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</si>
  <si>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</si>
  <si>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</si>
  <si>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</si>
  <si>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</si>
  <si>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</si>
  <si>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</si>
  <si>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</si>
  <si>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</si>
  <si>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</si>
  <si>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</si>
  <si>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</si>
  <si>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</si>
  <si>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</si>
  <si>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</si>
  <si>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</si>
  <si>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</si>
  <si>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</si>
  <si>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</si>
  <si>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</si>
  <si>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</si>
  <si>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</si>
  <si>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</si>
  <si>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</si>
  <si>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</si>
  <si>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</si>
  <si>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</si>
  <si>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</si>
  <si>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</si>
  <si>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</si>
  <si>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</si>
  <si>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</si>
  <si>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</si>
  <si>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</si>
  <si>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</si>
  <si>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</si>
  <si>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</si>
  <si>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</si>
  <si>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</si>
  <si>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</si>
  <si>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</si>
  <si>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</si>
  <si>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</si>
  <si>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</si>
  <si>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</si>
  <si>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</si>
  <si>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</si>
  <si>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</si>
  <si>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</si>
  <si>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</si>
  <si>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</si>
  <si>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</si>
  <si>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</si>
  <si>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</si>
  <si>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</si>
  <si>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</si>
  <si>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</si>
  <si>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</si>
  <si>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</si>
  <si>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</si>
  <si>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</si>
  <si>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</si>
  <si>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</si>
  <si>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</si>
  <si>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</si>
  <si>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</si>
  <si>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</si>
  <si>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</si>
  <si>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</si>
  <si>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</si>
  <si>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</si>
  <si>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</si>
  <si>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</si>
  <si>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</si>
  <si>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</si>
  <si>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</si>
  <si>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</si>
  <si>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</si>
  <si>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</si>
  <si>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</si>
  <si>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</si>
  <si>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</si>
  <si>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</si>
  <si>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</si>
  <si>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</si>
  <si>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</si>
  <si>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</si>
  <si>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</si>
  <si>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</si>
  <si>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</si>
  <si>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</si>
  <si>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</si>
  <si>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</si>
  <si>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</si>
  <si>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</si>
  <si>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</si>
  <si>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</si>
  <si>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</si>
  <si>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</si>
  <si>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</si>
  <si>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</si>
  <si>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</si>
  <si>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</si>
  <si>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</si>
  <si>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</si>
  <si>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</si>
  <si>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</si>
  <si>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</si>
  <si>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</si>
  <si>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</si>
  <si>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</si>
  <si>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</si>
  <si>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</si>
  <si>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</si>
  <si>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</si>
  <si>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</si>
  <si>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</si>
  <si>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</si>
  <si>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</si>
  <si>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</si>
  <si>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</si>
  <si>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</si>
  <si>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</si>
  <si>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</si>
  <si>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</si>
  <si>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</si>
  <si>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</si>
  <si>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</si>
  <si>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</si>
  <si>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</si>
  <si>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</si>
  <si>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</si>
  <si>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</si>
  <si>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</si>
  <si>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</si>
  <si>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</si>
  <si>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</si>
  <si>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</si>
  <si>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</si>
  <si>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</si>
  <si>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</si>
  <si>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</si>
  <si>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</si>
  <si>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</si>
  <si>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</si>
  <si>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</si>
  <si>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</si>
  <si>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</si>
  <si>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</si>
  <si>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</si>
  <si>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</si>
  <si>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</si>
  <si>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</si>
  <si>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</si>
  <si>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</si>
  <si>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</si>
  <si>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</si>
  <si>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</si>
  <si>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</si>
  <si>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</si>
  <si>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</si>
  <si>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</si>
  <si>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</si>
  <si>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</si>
  <si>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</si>
  <si>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</si>
  <si>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</si>
  <si>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</si>
  <si>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</si>
  <si>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</si>
  <si>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</si>
  <si>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</si>
  <si>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</si>
  <si>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</si>
  <si>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</si>
  <si>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</si>
  <si>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</si>
  <si>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</si>
  <si>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</si>
  <si>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</si>
  <si>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</si>
  <si>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</si>
  <si>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</si>
  <si>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</si>
  <si>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</si>
  <si>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</si>
  <si>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</si>
  <si>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</si>
  <si>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</si>
  <si>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</si>
  <si>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</si>
  <si>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</si>
  <si>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</si>
  <si>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</si>
  <si>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</si>
  <si>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</si>
  <si>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</si>
  <si>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</si>
  <si>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</si>
  <si>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</si>
  <si>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</si>
  <si>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</si>
  <si>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</si>
  <si>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</si>
  <si>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</si>
  <si>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</si>
  <si>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</si>
  <si>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</si>
  <si>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</si>
  <si>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</si>
  <si>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</si>
  <si>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</si>
  <si>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</si>
  <si>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</si>
  <si>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</si>
  <si>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</si>
  <si>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</si>
  <si>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</si>
  <si>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</si>
  <si>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</si>
  <si>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</si>
  <si>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</si>
  <si>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</si>
  <si>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</si>
  <si>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</si>
  <si>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</si>
  <si>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</si>
  <si>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</si>
  <si>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</si>
  <si>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</si>
  <si>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</si>
  <si>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</si>
  <si>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</si>
  <si>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</si>
  <si>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</si>
  <si>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</si>
  <si>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</si>
  <si>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</si>
  <si>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</si>
  <si>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</si>
  <si>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</si>
  <si>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</si>
  <si>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</si>
  <si>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</si>
  <si>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</si>
  <si>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</si>
  <si>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</si>
  <si>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</si>
  <si>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</si>
  <si>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</si>
  <si>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</si>
  <si>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</si>
  <si>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</si>
  <si>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</si>
  <si>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</si>
  <si>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</si>
  <si>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</si>
  <si>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</si>
  <si>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</si>
  <si>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</si>
  <si>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</si>
  <si>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</si>
  <si>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</si>
  <si>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</si>
  <si>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</si>
  <si>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</si>
  <si>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</si>
  <si>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</si>
  <si>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</si>
  <si>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</si>
  <si>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</si>
  <si>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</si>
  <si>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</si>
  <si>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</si>
  <si>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</si>
  <si>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</si>
  <si>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</si>
  <si>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</si>
  <si>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</si>
  <si>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</si>
  <si>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</si>
  <si>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</si>
  <si>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</si>
  <si>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</si>
  <si>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</si>
  <si>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</si>
  <si>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</si>
  <si>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</si>
  <si>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</si>
  <si>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</si>
  <si>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</si>
  <si>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</si>
  <si>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</si>
  <si>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</si>
  <si>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</si>
  <si>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</si>
  <si>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</si>
  <si>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</si>
  <si>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</si>
  <si>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</si>
  <si>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</si>
  <si>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</si>
  <si>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</si>
  <si>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</si>
  <si>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</si>
  <si>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</si>
  <si>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</si>
  <si>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</si>
  <si>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</si>
  <si>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</si>
  <si>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</si>
  <si>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</si>
  <si>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</si>
  <si>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</si>
  <si>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</si>
  <si>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</si>
  <si>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</si>
  <si>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</si>
  <si>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</si>
  <si>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</si>
  <si>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</si>
  <si>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</si>
  <si>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</si>
  <si>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</si>
  <si>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</si>
  <si>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</si>
  <si>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</si>
  <si>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</si>
  <si>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</si>
  <si>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</si>
  <si>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</si>
  <si>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</si>
  <si>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</si>
  <si>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</si>
  <si>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</si>
  <si>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</si>
  <si>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</si>
  <si>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</si>
  <si>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</si>
  <si>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</si>
  <si>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</si>
  <si>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</si>
  <si>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</si>
  <si>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</si>
  <si>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</si>
  <si>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</si>
  <si>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</si>
  <si>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</si>
  <si>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</si>
  <si>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</si>
  <si>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</si>
  <si>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</si>
  <si>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</si>
  <si>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</si>
  <si>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</si>
  <si>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</si>
  <si>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</si>
  <si>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</si>
  <si>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</si>
  <si>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</si>
  <si>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</si>
  <si>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</si>
  <si>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</si>
  <si>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</si>
  <si>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</si>
  <si>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</si>
  <si>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</si>
  <si>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</si>
  <si>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</si>
  <si>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</si>
  <si>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</si>
  <si>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</si>
  <si>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</si>
  <si>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</si>
  <si>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</si>
  <si>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</si>
  <si>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</si>
  <si>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</si>
  <si>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</si>
  <si>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</si>
  <si>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</si>
  <si>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</si>
  <si>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</si>
  <si>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</si>
  <si>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</si>
  <si>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</si>
  <si>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</si>
  <si>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</si>
  <si>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</si>
  <si>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</si>
  <si>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</si>
  <si>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</si>
  <si>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</si>
  <si>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</si>
  <si>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</si>
  <si>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</si>
  <si>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</si>
  <si>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</si>
  <si>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</si>
  <si>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</si>
  <si>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</si>
  <si>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</si>
  <si>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</si>
  <si>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</si>
  <si>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</si>
  <si>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</si>
  <si>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</si>
  <si>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</si>
  <si>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</si>
  <si>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</si>
  <si>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</si>
  <si>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</si>
  <si>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</si>
  <si>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</si>
  <si>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</si>
  <si>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</si>
  <si>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</si>
  <si>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</si>
  <si>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</si>
  <si>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</si>
  <si>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</si>
  <si>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</si>
  <si>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</si>
  <si>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</si>
  <si>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</si>
  <si>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</si>
  <si>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</si>
  <si>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</si>
  <si>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</si>
  <si>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</si>
  <si>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</si>
  <si>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</si>
  <si>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</si>
  <si>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</si>
  <si>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</si>
  <si>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</si>
  <si>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</si>
  <si>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</si>
  <si>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</si>
  <si>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</si>
  <si>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</si>
  <si>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</si>
  <si>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</si>
  <si>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</si>
  <si>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</si>
  <si>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</si>
  <si>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</si>
  <si>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</si>
  <si>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</si>
  <si>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</si>
  <si>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</si>
  <si>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</si>
  <si>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</si>
  <si>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</si>
  <si>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</si>
  <si>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</si>
  <si>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</si>
  <si>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</si>
  <si>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</si>
  <si>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</si>
  <si>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</si>
  <si>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</si>
  <si>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</si>
  <si>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</si>
  <si>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</si>
  <si>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</si>
  <si>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</si>
  <si>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</si>
  <si>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</si>
  <si>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</si>
  <si>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</si>
  <si>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</si>
  <si>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</si>
  <si>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</si>
  <si>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</si>
  <si>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</si>
  <si>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</si>
  <si>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</si>
  <si>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</si>
  <si>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</si>
  <si>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</si>
  <si>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</si>
  <si>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</si>
  <si>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</si>
  <si>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</si>
  <si>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</si>
  <si>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</si>
  <si>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</si>
  <si>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</si>
  <si>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</si>
  <si>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</si>
  <si>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</si>
  <si>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</si>
  <si>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</si>
  <si>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</si>
  <si>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</si>
  <si>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</si>
  <si>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</si>
  <si>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</si>
  <si>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</si>
  <si>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</si>
  <si>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</si>
  <si>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</si>
  <si>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</si>
  <si>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</si>
  <si>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</si>
  <si>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</si>
  <si>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</si>
  <si>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</si>
  <si>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</si>
  <si>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</si>
  <si>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</si>
  <si>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</si>
  <si>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</si>
  <si>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</si>
  <si>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</si>
  <si>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</si>
  <si>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</si>
  <si>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</si>
  <si>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</si>
  <si>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</si>
  <si>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</si>
  <si>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</si>
  <si>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</si>
  <si>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</si>
  <si>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</si>
  <si>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</si>
  <si>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</si>
  <si>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</si>
  <si>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</si>
  <si>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</si>
  <si>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</si>
  <si>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</si>
  <si>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</si>
  <si>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</si>
  <si>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</si>
  <si>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</si>
  <si>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</si>
  <si>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</si>
  <si>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</si>
  <si>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</si>
  <si>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</si>
  <si>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</si>
  <si>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</si>
  <si>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</si>
  <si>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</si>
  <si>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</si>
  <si>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</si>
  <si>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</si>
  <si>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</si>
  <si>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</si>
  <si>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</si>
  <si>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</si>
  <si>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</si>
  <si>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</si>
  <si>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</si>
  <si>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</si>
  <si>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</si>
  <si>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</si>
  <si>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</si>
  <si>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</si>
  <si>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</si>
  <si>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</si>
  <si>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</si>
  <si>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</si>
  <si>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</si>
  <si>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</si>
  <si>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</si>
  <si>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</si>
  <si>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</si>
  <si>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</si>
  <si>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</si>
  <si>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</si>
  <si>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</si>
  <si>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</si>
  <si>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</si>
  <si>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</si>
  <si>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</si>
  <si>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</si>
  <si>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</si>
  <si>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</si>
  <si>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</si>
  <si>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</si>
  <si>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</si>
  <si>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</si>
  <si>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</si>
  <si>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</si>
  <si>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</si>
  <si>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</si>
  <si>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</si>
  <si>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</si>
  <si>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</si>
  <si>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</si>
  <si>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</si>
  <si>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</si>
  <si>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</si>
  <si>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</si>
  <si>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</si>
  <si>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</si>
  <si>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</si>
  <si>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</si>
  <si>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</si>
  <si>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</si>
  <si>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</si>
  <si>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</si>
  <si>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</si>
  <si>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</si>
  <si>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</si>
  <si>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</si>
  <si>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</si>
  <si>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</si>
  <si>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</si>
  <si>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</si>
  <si>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</si>
  <si>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</si>
  <si>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</si>
  <si>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</si>
  <si>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</si>
  <si>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</si>
  <si>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</si>
  <si>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</si>
  <si>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</si>
  <si>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</si>
  <si>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</si>
  <si>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</si>
  <si>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</si>
  <si>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</si>
  <si>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</si>
  <si>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</si>
  <si>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</si>
  <si>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</si>
  <si>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</si>
  <si>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</si>
  <si>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</si>
  <si>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</si>
  <si>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</si>
  <si>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</si>
  <si>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</si>
  <si>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</si>
  <si>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</si>
  <si>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</si>
  <si>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</si>
  <si>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</si>
  <si>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</si>
  <si>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</si>
  <si>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</si>
  <si>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</si>
  <si>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</si>
  <si>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</si>
  <si>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</si>
  <si>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</si>
  <si>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</si>
  <si>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</si>
  <si>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</si>
  <si>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</si>
  <si>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</si>
  <si>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</si>
  <si>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</si>
  <si>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</si>
  <si>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</si>
  <si>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</si>
  <si>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</si>
  <si>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</si>
  <si>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</si>
  <si>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</si>
  <si>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</si>
  <si>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</si>
  <si>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</si>
  <si>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</si>
  <si>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</si>
  <si>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</si>
  <si>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</si>
  <si>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</si>
  <si>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</si>
  <si>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</si>
  <si>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</si>
  <si>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</si>
  <si>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</si>
  <si>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</si>
  <si>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</si>
  <si>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</si>
  <si>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</si>
  <si>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</si>
  <si>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</si>
  <si>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</si>
  <si>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</si>
  <si>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</si>
  <si>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</si>
  <si>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</si>
  <si>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</si>
  <si>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</si>
  <si>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</si>
  <si>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</si>
  <si>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</si>
  <si>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</si>
  <si>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</si>
  <si>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</si>
  <si>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</si>
  <si>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</si>
  <si>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</si>
  <si>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</si>
  <si>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</si>
  <si>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</si>
  <si>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</si>
  <si>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</si>
  <si>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</si>
  <si>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</si>
  <si>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</si>
  <si>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</si>
  <si>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</si>
  <si>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</si>
  <si>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</si>
  <si>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</si>
  <si>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</si>
  <si>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</si>
  <si>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</si>
  <si>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</si>
  <si>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</si>
  <si>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</si>
  <si>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</si>
  <si>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</si>
  <si>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</si>
  <si>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</si>
  <si>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</si>
  <si>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</si>
  <si>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</si>
  <si>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</si>
  <si>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</si>
  <si>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</si>
  <si>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</si>
  <si>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</si>
  <si>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</si>
  <si>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</si>
  <si>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</si>
  <si>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</si>
  <si>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</si>
  <si>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</si>
  <si>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</si>
  <si>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</si>
  <si>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</si>
  <si>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</si>
  <si>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</si>
  <si>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</si>
  <si>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</si>
  <si>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</si>
  <si>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</si>
  <si>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</si>
  <si>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</si>
  <si>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</si>
  <si>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</si>
  <si>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</si>
  <si>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</si>
  <si>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</si>
  <si>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</si>
  <si>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</si>
  <si>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</si>
  <si>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</si>
  <si>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</si>
  <si>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</si>
  <si>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</si>
  <si>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</si>
  <si>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</si>
  <si>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</si>
  <si>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</si>
  <si>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</si>
  <si>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</si>
  <si>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</si>
  <si>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</si>
  <si>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</si>
  <si>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</si>
  <si>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</si>
  <si>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</si>
  <si>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</si>
  <si>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</si>
  <si>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</si>
  <si>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</si>
  <si>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</si>
  <si>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</si>
  <si>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</si>
  <si>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</si>
  <si>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</si>
  <si>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</si>
  <si>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</si>
  <si>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</si>
  <si>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</si>
  <si>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</si>
  <si>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</si>
  <si>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</si>
  <si>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</si>
  <si>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</si>
  <si>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</si>
  <si>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</si>
  <si>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</si>
  <si>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</si>
  <si>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</si>
  <si>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</si>
  <si>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</si>
  <si>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</si>
  <si>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</si>
  <si>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</si>
  <si>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</si>
  <si>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</si>
  <si>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</si>
  <si>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</si>
  <si>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</si>
  <si>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</si>
  <si>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</si>
  <si>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</si>
  <si>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</si>
  <si>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</si>
  <si>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</si>
  <si>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</si>
  <si>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</si>
  <si>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</si>
  <si>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</si>
  <si>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</si>
  <si>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</si>
  <si>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</si>
  <si>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</si>
  <si>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</si>
  <si>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</si>
  <si>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</si>
  <si>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</si>
  <si>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</si>
  <si>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</si>
  <si>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</si>
  <si>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</si>
  <si>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</si>
  <si>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</si>
  <si>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</si>
  <si>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</si>
  <si>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</si>
  <si>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</si>
  <si>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</si>
  <si>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</si>
  <si>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</si>
  <si>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</si>
  <si>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</si>
  <si>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</si>
  <si>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</si>
  <si>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</si>
  <si>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</si>
  <si>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</si>
  <si>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</si>
  <si>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</si>
  <si>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</si>
  <si>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</si>
  <si>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</si>
  <si>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</si>
  <si>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</si>
  <si>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</si>
  <si>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</si>
  <si>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</si>
  <si>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</si>
  <si>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</si>
  <si>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</si>
  <si>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</si>
  <si>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</si>
  <si>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</si>
  <si>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</si>
  <si>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</si>
  <si>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</si>
  <si>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</si>
  <si>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</si>
  <si>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</si>
  <si>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</si>
  <si>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</si>
  <si>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</si>
  <si>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</si>
  <si>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</si>
  <si>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</si>
  <si>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</si>
  <si>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</si>
  <si>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</si>
  <si>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</si>
  <si>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</si>
  <si>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</si>
  <si>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</si>
  <si>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</si>
  <si>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</si>
  <si>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</si>
  <si>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</si>
  <si>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</si>
  <si>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</si>
  <si>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</si>
  <si>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</si>
  <si>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</si>
  <si>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</si>
  <si>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</si>
  <si>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</si>
  <si>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</si>
  <si>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</si>
  <si>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</si>
  <si>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</si>
  <si>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</si>
  <si>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</si>
  <si>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</si>
  <si>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</si>
  <si>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</si>
  <si>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</si>
  <si>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</si>
  <si>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</si>
  <si>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</si>
  <si>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</si>
  <si>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</si>
  <si>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</si>
  <si>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</si>
  <si>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</si>
  <si>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</si>
  <si>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</si>
  <si>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</si>
  <si>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</si>
  <si>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</si>
  <si>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</si>
  <si>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</si>
  <si>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</si>
  <si>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</si>
  <si>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</si>
  <si>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</si>
  <si>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</si>
  <si>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</si>
  <si>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</si>
  <si>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</si>
  <si>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</si>
  <si>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</si>
  <si>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</si>
  <si>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</si>
  <si>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</si>
  <si>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</si>
  <si>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</si>
  <si>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</si>
  <si>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</si>
  <si>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</si>
  <si>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</si>
  <si>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</si>
  <si>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</si>
  <si>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</si>
  <si>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</si>
  <si>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</si>
  <si>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</si>
  <si>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</si>
  <si>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</si>
  <si>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</si>
  <si>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</si>
  <si>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</si>
  <si>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</si>
  <si>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</si>
  <si>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</si>
  <si>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</si>
  <si>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</si>
  <si>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</si>
  <si>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</si>
  <si>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</si>
  <si>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</si>
  <si>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</si>
  <si>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</si>
  <si>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</si>
  <si>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</si>
  <si>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</si>
  <si>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</si>
  <si>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</si>
  <si>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</si>
  <si>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</si>
  <si>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</si>
  <si>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</si>
  <si>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</si>
  <si>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</si>
  <si>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</si>
  <si>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</si>
  <si>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</si>
  <si>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</si>
  <si>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</si>
  <si>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</si>
  <si>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</si>
  <si>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</si>
  <si>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</si>
  <si>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</si>
  <si>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</si>
  <si>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</si>
  <si>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</si>
  <si>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</si>
  <si>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</si>
  <si>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</si>
  <si>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</si>
  <si>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</si>
  <si>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</si>
  <si>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</si>
  <si>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</si>
  <si>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</si>
  <si>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</si>
  <si>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</si>
  <si>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</si>
  <si>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</si>
  <si>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</si>
  <si>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</si>
  <si>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</si>
  <si>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</si>
  <si>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</si>
  <si>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</si>
  <si>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</si>
  <si>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</si>
  <si>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</si>
  <si>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</si>
  <si>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</si>
  <si>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</si>
  <si>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</si>
  <si>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</si>
  <si>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</si>
  <si>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</si>
  <si>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</si>
  <si>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</si>
  <si>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</si>
  <si>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</si>
  <si>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</si>
  <si>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</si>
  <si>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</si>
  <si>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</si>
  <si>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</si>
  <si>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</si>
  <si>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</si>
  <si>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</si>
  <si>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</si>
  <si>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</si>
  <si>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</si>
  <si>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</si>
  <si>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</si>
  <si>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</si>
  <si>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</si>
  <si>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</si>
  <si>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</si>
  <si>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</si>
  <si>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</si>
  <si>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</si>
  <si>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</si>
  <si>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</si>
  <si>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</si>
  <si>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</si>
  <si>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</si>
  <si>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</si>
  <si>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</si>
  <si>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</si>
  <si>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</si>
  <si>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</si>
  <si>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</si>
  <si>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</si>
  <si>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</si>
  <si>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</si>
  <si>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</si>
  <si>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</si>
  <si>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</si>
  <si>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</si>
  <si>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</si>
  <si>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</si>
  <si>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</si>
  <si>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</si>
  <si>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</si>
  <si>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</si>
  <si>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</si>
  <si>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</si>
  <si>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</si>
  <si>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</si>
  <si>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</si>
  <si>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</si>
  <si>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</si>
  <si>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</si>
  <si>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</si>
  <si>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</si>
  <si>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</si>
  <si>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</si>
  <si>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</si>
  <si>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</si>
  <si>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</si>
  <si>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</si>
  <si>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</si>
  <si>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</si>
  <si>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</si>
  <si>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</si>
  <si>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</si>
  <si>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</si>
  <si>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</si>
  <si>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</si>
  <si>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</si>
  <si>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</si>
  <si>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</si>
  <si>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</si>
  <si>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</si>
  <si>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</si>
  <si>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</si>
  <si>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</si>
  <si>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</si>
  <si>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</si>
  <si>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</si>
  <si>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</si>
  <si>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</si>
  <si>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</si>
  <si>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</si>
  <si>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</si>
  <si>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</si>
  <si>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</si>
  <si>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</si>
  <si>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</si>
  <si>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</si>
  <si>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</si>
  <si>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</si>
  <si>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</si>
  <si>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</si>
  <si>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</si>
  <si>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</si>
  <si>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</si>
  <si>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</si>
  <si>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</si>
  <si>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</si>
  <si>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</si>
  <si>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</si>
  <si>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</si>
  <si>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</si>
  <si>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</si>
  <si>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</si>
  <si>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</si>
  <si>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</si>
  <si>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</si>
  <si>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</si>
  <si>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</si>
  <si>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</si>
  <si>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</si>
  <si>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</si>
  <si>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</si>
  <si>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</si>
  <si>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</si>
  <si>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</si>
  <si>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</si>
  <si>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</si>
  <si>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</si>
  <si>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</si>
  <si>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</si>
  <si>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</si>
  <si>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</si>
  <si>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</si>
  <si>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</si>
  <si>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</si>
  <si>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</si>
  <si>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</si>
  <si>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</si>
  <si>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</si>
  <si>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</si>
  <si>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</si>
  <si>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</si>
  <si>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</si>
  <si>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</si>
  <si>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</si>
  <si>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</si>
  <si>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</si>
  <si>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</si>
  <si>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</si>
  <si>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</si>
  <si>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</si>
  <si>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</si>
  <si>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</si>
  <si>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</si>
  <si>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</si>
  <si>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</si>
  <si>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</si>
  <si>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</si>
  <si>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</si>
  <si>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</si>
  <si>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</si>
  <si>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</si>
  <si>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</si>
  <si>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</si>
  <si>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</si>
  <si>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</si>
  <si>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</si>
  <si>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</si>
  <si>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</si>
  <si>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</si>
  <si>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</si>
  <si>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</si>
  <si>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</si>
  <si>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</si>
  <si>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</si>
  <si>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</si>
  <si>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</si>
  <si>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</si>
  <si>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</si>
  <si>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</si>
  <si>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</si>
  <si>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</si>
  <si>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</si>
  <si>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</si>
  <si>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</si>
  <si>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</si>
  <si>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</si>
  <si>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</si>
  <si>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</si>
  <si>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</si>
  <si>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</si>
  <si>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</si>
  <si>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</si>
  <si>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</si>
  <si>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</si>
  <si>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</si>
  <si>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</si>
  <si>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</si>
  <si>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</si>
  <si>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</si>
  <si>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</si>
  <si>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</si>
  <si>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</si>
  <si>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</si>
  <si>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</si>
  <si>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</si>
  <si>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</si>
  <si>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</si>
  <si>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</si>
  <si>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</si>
  <si>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</si>
  <si>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</si>
  <si>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</si>
  <si>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</si>
  <si>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</si>
  <si>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</si>
  <si>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</si>
  <si>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</si>
  <si>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</si>
  <si>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</si>
  <si>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</si>
  <si>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</si>
  <si>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</si>
  <si>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</si>
  <si>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</si>
  <si>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</si>
  <si>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</si>
  <si>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</si>
  <si>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</si>
  <si>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</si>
  <si>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</si>
  <si>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</si>
  <si>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</si>
  <si>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</si>
  <si>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</si>
  <si>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</si>
  <si>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</si>
  <si>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</si>
  <si>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</si>
  <si>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</si>
  <si>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</si>
  <si>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</si>
  <si>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</si>
  <si>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</si>
  <si>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</si>
  <si>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</si>
  <si>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</si>
  <si>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</si>
  <si>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</si>
  <si>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</si>
  <si>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</si>
  <si>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</si>
  <si>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</si>
  <si>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</si>
  <si>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</si>
  <si>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</si>
  <si>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</si>
  <si>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</si>
  <si>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</si>
  <si>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</si>
  <si>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</si>
  <si>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</si>
  <si>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</si>
  <si>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</si>
  <si>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</si>
  <si>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</si>
  <si>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</si>
  <si>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</si>
  <si>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</si>
  <si>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</si>
  <si>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</si>
  <si>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</si>
  <si>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</si>
  <si>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</si>
  <si>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</si>
  <si>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</si>
  <si>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</si>
  <si>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</si>
  <si>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</si>
  <si>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</si>
  <si>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</si>
  <si>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</si>
  <si>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</si>
  <si>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</si>
  <si>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</si>
  <si>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</si>
  <si>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</si>
  <si>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</si>
  <si>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</si>
  <si>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</si>
  <si>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</si>
  <si>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</si>
  <si>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</si>
  <si>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</si>
  <si>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</si>
  <si>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</si>
  <si>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</si>
  <si>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</si>
  <si>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</si>
  <si>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</si>
  <si>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</si>
  <si>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</si>
  <si>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</si>
  <si>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</si>
  <si>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</si>
  <si>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</si>
  <si>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</si>
  <si>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</si>
  <si>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</si>
  <si>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</si>
  <si>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</si>
  <si>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</si>
  <si>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</si>
  <si>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</si>
  <si>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</si>
  <si>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</si>
  <si>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</si>
  <si>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</si>
  <si>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</si>
  <si>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</si>
  <si>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</si>
  <si>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</si>
  <si>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</si>
  <si>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</si>
  <si>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</si>
  <si>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</si>
  <si>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</si>
  <si>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</si>
  <si>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</si>
  <si>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</si>
  <si>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</si>
  <si>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</si>
  <si>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</si>
  <si>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</si>
  <si>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</si>
  <si>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</si>
  <si>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</si>
  <si>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</si>
  <si>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</si>
  <si>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</si>
  <si>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</si>
  <si>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</si>
  <si>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</si>
  <si>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</si>
  <si>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</si>
  <si>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</si>
  <si>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</si>
  <si>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</si>
  <si>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</si>
  <si>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</si>
  <si>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</si>
  <si>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</si>
  <si>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</si>
  <si>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</si>
  <si>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</si>
  <si>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</si>
  <si>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</si>
  <si>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</si>
  <si>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</si>
  <si>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</si>
  <si>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</si>
  <si>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</si>
  <si>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</si>
  <si>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</si>
  <si>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</si>
  <si>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</si>
  <si>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</si>
  <si>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</si>
  <si>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</si>
  <si>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</si>
  <si>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</si>
  <si>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</si>
  <si>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</si>
  <si>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</si>
  <si>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</si>
  <si>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</si>
  <si>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</si>
  <si>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</si>
  <si>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</si>
  <si>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</si>
  <si>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</si>
  <si>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</si>
  <si>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</si>
  <si>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</si>
  <si>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</si>
  <si>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</si>
  <si>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</si>
  <si>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</si>
  <si>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</si>
  <si>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</si>
  <si>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</si>
  <si>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</si>
  <si>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</si>
  <si>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</si>
  <si>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</si>
  <si>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</si>
  <si>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</si>
  <si>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</si>
  <si>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</si>
  <si>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</si>
  <si>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</si>
  <si>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</si>
  <si>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</si>
  <si>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</si>
  <si>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</si>
  <si>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</si>
  <si>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</si>
  <si>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</si>
  <si>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</si>
  <si>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</si>
  <si>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</si>
  <si>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</si>
  <si>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</si>
  <si>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</si>
  <si>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</si>
  <si>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</si>
  <si>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</si>
  <si>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</si>
  <si>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</si>
  <si>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</si>
  <si>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</si>
  <si>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</si>
  <si>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</si>
  <si>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</si>
  <si>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</si>
  <si>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</si>
  <si>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</si>
  <si>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</si>
  <si>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</si>
  <si>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</si>
  <si>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</si>
  <si>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</si>
  <si>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</si>
  <si>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</si>
  <si>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</si>
  <si>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</si>
  <si>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</si>
  <si>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</si>
  <si>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</si>
  <si>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</si>
  <si>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</si>
  <si>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</si>
  <si>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</si>
  <si>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</si>
  <si>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</si>
  <si>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</si>
  <si>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</si>
  <si>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</si>
  <si>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</si>
  <si>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</si>
  <si>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</si>
  <si>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</si>
  <si>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</si>
  <si>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</si>
  <si>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</si>
  <si>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</si>
  <si>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</si>
  <si>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</si>
  <si>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</si>
  <si>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</si>
  <si>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</si>
  <si>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</si>
  <si>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</si>
  <si>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</si>
  <si>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</si>
  <si>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</si>
  <si>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</si>
  <si>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</si>
  <si>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</si>
  <si>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</si>
  <si>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</si>
  <si>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</si>
  <si>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</si>
  <si>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</si>
  <si>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</si>
  <si>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</si>
  <si>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</si>
  <si>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</si>
  <si>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</si>
  <si>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</si>
  <si>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</si>
  <si>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</si>
  <si>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</si>
  <si>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</si>
  <si>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</si>
  <si>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</si>
  <si>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</si>
  <si>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</si>
  <si>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</si>
  <si>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</si>
  <si>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</si>
  <si>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</si>
  <si>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</si>
  <si>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</si>
  <si>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</si>
  <si>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</si>
  <si>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</si>
  <si>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</si>
  <si>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</si>
  <si>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</si>
  <si>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</si>
  <si>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</si>
  <si>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</si>
  <si>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</si>
  <si>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</si>
  <si>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</si>
  <si>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</si>
  <si>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</si>
  <si>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</si>
  <si>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</si>
  <si>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</si>
  <si>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</si>
  <si>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</si>
  <si>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</si>
  <si>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</si>
  <si>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</si>
  <si>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</si>
  <si>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</si>
  <si>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</si>
  <si>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</si>
  <si>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</si>
  <si>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</si>
  <si>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</si>
  <si>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</si>
  <si>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</si>
  <si>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</si>
  <si>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</si>
  <si>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</si>
  <si>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</si>
  <si>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</si>
  <si>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</si>
  <si>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</si>
  <si>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</si>
  <si>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</si>
  <si>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</si>
  <si>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</si>
  <si>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</si>
  <si>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</si>
  <si>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</si>
  <si>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</si>
  <si>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</si>
  <si>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</si>
  <si>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</si>
  <si>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</si>
  <si>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</si>
  <si>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</si>
  <si>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</si>
  <si>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</si>
  <si>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</si>
  <si>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</si>
  <si>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</si>
  <si>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</si>
  <si>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</si>
  <si>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</si>
  <si>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</si>
  <si>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</si>
  <si>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</si>
  <si>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</si>
  <si>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</si>
  <si>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</si>
  <si>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</si>
  <si>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</si>
  <si>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</si>
  <si>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</si>
  <si>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</si>
  <si>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</si>
  <si>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</si>
  <si>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</si>
  <si>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</si>
  <si>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</si>
  <si>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</si>
  <si>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</si>
  <si>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</si>
  <si>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</si>
  <si>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</si>
  <si>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</si>
  <si>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</si>
  <si>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</si>
  <si>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</si>
  <si>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</si>
  <si>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</si>
  <si>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</si>
  <si>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</si>
  <si>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</si>
  <si>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</si>
  <si>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</si>
  <si>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</si>
  <si>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</si>
  <si>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</si>
  <si>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</si>
  <si>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</si>
  <si>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</si>
  <si>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</si>
  <si>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</si>
  <si>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</si>
  <si>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</si>
  <si>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</si>
  <si>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</si>
  <si>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</si>
  <si>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</si>
  <si>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</si>
  <si>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</si>
  <si>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</si>
  <si>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</si>
  <si>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</si>
  <si>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</si>
  <si>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</si>
  <si>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</si>
  <si>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</si>
  <si>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</si>
  <si>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</si>
  <si>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</si>
  <si>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</si>
  <si>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</si>
  <si>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</si>
  <si>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</si>
  <si>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</si>
  <si>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</si>
  <si>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</si>
  <si>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</si>
  <si>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</si>
  <si>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</si>
  <si>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</si>
  <si>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</si>
  <si>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</si>
  <si>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</si>
  <si>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</si>
  <si>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</si>
  <si>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</si>
  <si>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</si>
  <si>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</si>
  <si>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</si>
  <si>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</si>
  <si>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</si>
  <si>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</si>
  <si>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</si>
  <si>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</si>
  <si>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</si>
  <si>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</si>
  <si>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</si>
  <si>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</si>
  <si>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</si>
  <si>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</si>
  <si>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</si>
  <si>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</si>
  <si>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</si>
  <si>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</si>
  <si>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</si>
  <si>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</si>
  <si>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</si>
  <si>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</si>
  <si>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</si>
  <si>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</si>
  <si>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</si>
  <si>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</si>
  <si>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</si>
  <si>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</si>
  <si>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</si>
  <si>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</si>
  <si>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</si>
  <si>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</si>
  <si>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</si>
  <si>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</si>
  <si>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</si>
  <si>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</si>
  <si>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</si>
  <si>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</si>
  <si>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</si>
  <si>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</si>
  <si>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</si>
  <si>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</si>
  <si>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</si>
  <si>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</si>
  <si>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</si>
  <si>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</si>
  <si>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</si>
  <si>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</si>
  <si>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</si>
  <si>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</si>
  <si>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</si>
  <si>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</si>
  <si>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</si>
  <si>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</si>
  <si>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</si>
  <si>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</si>
  <si>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</si>
  <si>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</si>
  <si>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</si>
  <si>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</si>
  <si>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</si>
  <si>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</si>
  <si>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</si>
  <si>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</si>
  <si>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</si>
  <si>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</si>
  <si>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</si>
  <si>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</si>
  <si>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</si>
  <si>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</si>
  <si>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</si>
  <si>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</si>
  <si>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</si>
  <si>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</si>
  <si>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</si>
  <si>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</si>
  <si>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</si>
  <si>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</si>
  <si>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</si>
  <si>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</si>
  <si>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</si>
  <si>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</si>
  <si>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</si>
  <si>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</si>
  <si>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</si>
  <si>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</si>
  <si>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</si>
  <si>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</si>
  <si>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</si>
  <si>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</si>
  <si>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</si>
  <si>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</si>
  <si>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</si>
  <si>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</si>
  <si>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</si>
  <si>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</si>
  <si>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</si>
  <si>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</si>
  <si>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</si>
  <si>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</si>
  <si>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</si>
  <si>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</si>
  <si>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</si>
  <si>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</si>
  <si>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</si>
  <si>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</si>
  <si>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</si>
  <si>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</si>
  <si>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</si>
  <si>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</si>
  <si>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</si>
  <si>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</si>
  <si>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</si>
  <si>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</si>
  <si>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</si>
  <si>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</si>
  <si>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</si>
  <si>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</si>
  <si>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</si>
  <si>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</si>
  <si>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</si>
  <si>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</si>
  <si>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</si>
  <si>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</si>
  <si>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</si>
  <si>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</si>
  <si>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</si>
  <si>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</si>
  <si>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</si>
  <si>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</si>
  <si>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</si>
  <si>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</si>
  <si>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</si>
  <si>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</si>
  <si>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</si>
  <si>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</si>
  <si>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</si>
  <si>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</si>
  <si>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</si>
  <si>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</si>
  <si>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</si>
  <si>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</si>
  <si>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</si>
  <si>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</si>
  <si>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</si>
  <si>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</si>
  <si>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</si>
  <si>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</si>
  <si>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</si>
  <si>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</si>
  <si>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</si>
  <si>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</si>
  <si>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</si>
  <si>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</si>
  <si>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</si>
  <si>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</si>
  <si>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</si>
  <si>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</si>
  <si>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</si>
  <si>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</si>
  <si>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</si>
  <si>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</si>
  <si>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</si>
  <si>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</si>
  <si>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</si>
  <si>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</si>
  <si>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</si>
  <si>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</si>
  <si>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</si>
  <si>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</si>
  <si>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</si>
  <si>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</si>
  <si>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</si>
  <si>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</si>
  <si>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</si>
  <si>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</si>
  <si>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</si>
  <si>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</si>
  <si>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</si>
  <si>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</si>
  <si>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</si>
  <si>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</si>
  <si>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</si>
  <si>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</si>
  <si>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</si>
  <si>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</si>
  <si>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</si>
  <si>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</si>
  <si>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</si>
  <si>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</si>
  <si>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</si>
  <si>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</si>
  <si>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</si>
  <si>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</si>
  <si>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</si>
  <si>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</si>
  <si>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</si>
  <si>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</si>
  <si>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</si>
  <si>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</si>
  <si>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</si>
  <si>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</si>
  <si>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</si>
  <si>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</si>
  <si>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</si>
  <si>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</si>
  <si>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</si>
  <si>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</si>
  <si>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</si>
  <si>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</si>
  <si>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</si>
  <si>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</si>
  <si>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</si>
  <si>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</si>
  <si>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</si>
  <si>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</si>
  <si>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</si>
  <si>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</si>
  <si>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</si>
  <si>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</si>
  <si>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</si>
  <si>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</si>
  <si>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</si>
  <si>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</si>
  <si>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</si>
  <si>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</si>
  <si>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</si>
  <si>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</si>
  <si>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</si>
  <si>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</si>
  <si>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</si>
  <si>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</si>
  <si>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</si>
  <si>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</si>
  <si>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</si>
  <si>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</si>
  <si>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</si>
  <si>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</si>
  <si>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</si>
  <si>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</si>
  <si>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</si>
  <si>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</si>
  <si>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</si>
  <si>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</si>
  <si>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</si>
  <si>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</si>
  <si>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</si>
  <si>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</si>
  <si>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</si>
  <si>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</si>
  <si>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</si>
  <si>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</si>
  <si>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</si>
  <si>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</si>
  <si>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</si>
  <si>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</si>
  <si>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</si>
  <si>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</si>
  <si>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</si>
  <si>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</si>
  <si>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</si>
  <si>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</si>
  <si>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</si>
  <si>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</si>
  <si>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</si>
  <si>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</si>
  <si>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</si>
  <si>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</si>
  <si>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</si>
  <si>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</si>
  <si>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</si>
  <si>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</si>
  <si>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</si>
  <si>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</si>
  <si>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</si>
  <si>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</si>
  <si>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</si>
  <si>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</si>
  <si>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</si>
  <si>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</si>
  <si>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</si>
  <si>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</si>
  <si>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</si>
  <si>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</si>
  <si>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</si>
  <si>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</si>
  <si>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</si>
  <si>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</si>
  <si>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</si>
  <si>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</si>
  <si>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</si>
  <si>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</si>
  <si>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</si>
  <si>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</si>
  <si>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</si>
  <si>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</si>
  <si>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</si>
  <si>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</si>
  <si>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</si>
  <si>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</si>
  <si>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</si>
  <si>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</si>
  <si>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</si>
  <si>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</si>
  <si>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</si>
  <si>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</si>
  <si>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</si>
  <si>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</si>
  <si>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</si>
  <si>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</si>
  <si>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</si>
  <si>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</si>
  <si>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</si>
  <si>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</si>
  <si>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</si>
  <si>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</si>
  <si>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</si>
  <si>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</si>
  <si>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</si>
  <si>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</si>
  <si>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</si>
  <si>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</si>
  <si>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</si>
  <si>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</si>
  <si>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</si>
  <si>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</si>
  <si>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</si>
  <si>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</si>
  <si>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</si>
  <si>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</si>
  <si>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</si>
  <si>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</si>
  <si>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</si>
  <si>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</si>
  <si>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</si>
  <si>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</si>
  <si>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</si>
  <si>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</si>
  <si>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</si>
  <si>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</si>
  <si>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</si>
  <si>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</si>
  <si>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</si>
  <si>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</si>
  <si>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</si>
  <si>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</si>
  <si>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</si>
  <si>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</si>
  <si>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</si>
  <si>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</si>
  <si>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</si>
  <si>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</si>
  <si>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</si>
  <si>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</si>
  <si>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</si>
  <si>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</si>
  <si>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</si>
  <si>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</si>
  <si>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</si>
  <si>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</si>
  <si>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</si>
  <si>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</si>
  <si>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</si>
  <si>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</si>
  <si>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</si>
  <si>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</si>
  <si>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</si>
  <si>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</si>
  <si>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</si>
  <si>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</si>
  <si>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</si>
  <si>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</si>
  <si>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</si>
  <si>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</si>
  <si>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</si>
  <si>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</si>
  <si>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</si>
  <si>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</si>
  <si>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</si>
  <si>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</si>
  <si>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</si>
  <si>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</si>
  <si>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</si>
  <si>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</si>
  <si>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</si>
  <si>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</si>
  <si>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</si>
  <si>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</si>
  <si>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</si>
  <si>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</si>
  <si>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</si>
  <si>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</si>
  <si>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</si>
  <si>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</si>
  <si>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</si>
  <si>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</si>
  <si>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</si>
  <si>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</si>
  <si>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</si>
  <si>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</si>
  <si>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</si>
  <si>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</si>
  <si>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</si>
  <si>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</si>
  <si>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</si>
  <si>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</si>
  <si>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</si>
  <si>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</si>
  <si>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</si>
  <si>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</si>
  <si>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</si>
  <si>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</si>
  <si>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</si>
  <si>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</si>
  <si>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</si>
  <si>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</si>
  <si>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</si>
  <si>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</si>
  <si>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</si>
  <si>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</si>
  <si>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</si>
  <si>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</si>
  <si>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</si>
  <si>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</si>
  <si>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</si>
  <si>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</si>
  <si>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</si>
  <si>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</si>
  <si>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</si>
  <si>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</si>
  <si>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</si>
  <si>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</si>
  <si>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</si>
  <si>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</si>
  <si>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</si>
  <si>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</si>
  <si>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</si>
  <si>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</si>
  <si>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</si>
  <si>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</si>
  <si>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</si>
  <si>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</si>
  <si>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</si>
  <si>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</si>
  <si>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</si>
  <si>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</si>
  <si>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</si>
  <si>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</si>
  <si>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</si>
  <si>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</si>
  <si>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</si>
  <si>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</si>
  <si>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</si>
  <si>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</si>
  <si>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</si>
  <si>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</si>
  <si>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</si>
  <si>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</si>
  <si>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</si>
  <si>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</si>
  <si>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</si>
  <si>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</si>
  <si>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</si>
  <si>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</si>
  <si>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</si>
  <si>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</si>
  <si>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</si>
  <si>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</si>
  <si>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</si>
  <si>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</si>
  <si>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</si>
  <si>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</si>
  <si>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</si>
  <si>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</si>
  <si>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</si>
  <si>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</si>
  <si>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</si>
  <si>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</si>
  <si>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</si>
  <si>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</si>
  <si>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</si>
  <si>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</si>
  <si>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</si>
  <si>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</si>
  <si>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</si>
  <si>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</si>
  <si>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</si>
  <si>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</si>
  <si>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</si>
  <si>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</si>
  <si>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</si>
  <si>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</si>
  <si>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</si>
  <si>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</si>
  <si>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</si>
  <si>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</si>
  <si>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</si>
  <si>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</si>
  <si>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</si>
  <si>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</si>
  <si>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</si>
  <si>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</si>
  <si>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</si>
  <si>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</si>
  <si>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</si>
  <si>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</si>
  <si>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</si>
  <si>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</si>
  <si>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</si>
  <si>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</si>
  <si>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</si>
  <si>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</si>
  <si>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</si>
  <si>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</si>
  <si>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</si>
  <si>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</si>
  <si>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</si>
  <si>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</si>
  <si>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</si>
  <si>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</si>
  <si>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</si>
  <si>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</si>
  <si>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</si>
  <si>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</si>
  <si>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</si>
  <si>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</si>
  <si>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</si>
  <si>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</si>
  <si>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</si>
  <si>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</si>
  <si>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</si>
  <si>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</si>
  <si>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</si>
  <si>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</si>
  <si>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</si>
  <si>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</si>
  <si>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</si>
  <si>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</si>
  <si>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</si>
  <si>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</si>
  <si>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</si>
  <si>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</si>
  <si>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</si>
  <si>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</si>
  <si>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</si>
  <si>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</si>
  <si>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</si>
  <si>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</si>
  <si>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</si>
  <si>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</si>
  <si>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</si>
  <si>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</si>
  <si>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</si>
  <si>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</si>
  <si>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</si>
  <si>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</si>
  <si>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</si>
  <si>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</si>
  <si>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</si>
  <si>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</si>
  <si>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</si>
  <si>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</si>
  <si>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</si>
  <si>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</si>
  <si>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</si>
  <si>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</si>
  <si>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</si>
  <si>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</si>
  <si>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</si>
  <si>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</si>
  <si>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</si>
  <si>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</si>
  <si>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</si>
  <si>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</si>
  <si>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</si>
  <si>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</si>
  <si>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</si>
  <si>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</si>
  <si>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</si>
  <si>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</si>
  <si>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</si>
  <si>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</si>
  <si>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</si>
  <si>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</si>
  <si>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</si>
  <si>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</si>
  <si>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</si>
  <si>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</si>
  <si>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</si>
  <si>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</si>
  <si>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</si>
  <si>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</si>
  <si>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</si>
  <si>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</si>
  <si>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</si>
  <si>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</si>
  <si>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</si>
  <si>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</si>
  <si>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</si>
  <si>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</si>
  <si>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</si>
  <si>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</si>
  <si>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</si>
  <si>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</si>
  <si>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</si>
  <si>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</si>
  <si>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</si>
  <si>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</si>
  <si>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</si>
  <si>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</si>
  <si>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</si>
  <si>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</si>
  <si>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</si>
  <si>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</si>
  <si>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</si>
  <si>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</si>
  <si>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</si>
  <si>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</si>
  <si>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</si>
  <si>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</si>
  <si>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</si>
  <si>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</si>
  <si>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</si>
  <si>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</si>
  <si>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</si>
  <si>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</si>
  <si>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</si>
  <si>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</si>
  <si>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</si>
  <si>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</si>
  <si>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</si>
  <si>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</si>
  <si>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</si>
  <si>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</si>
  <si>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</si>
  <si>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</si>
  <si>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</si>
  <si>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</si>
  <si>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</si>
  <si>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</si>
  <si>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</si>
  <si>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</si>
  <si>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</si>
  <si>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</si>
  <si>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</si>
  <si>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</si>
  <si>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</si>
  <si>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</si>
  <si>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</si>
  <si>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</si>
  <si>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</si>
  <si>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</si>
  <si>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</si>
  <si>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</si>
  <si>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</si>
  <si>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</si>
  <si>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</si>
  <si>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</si>
  <si>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</si>
  <si>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</si>
  <si>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</si>
  <si>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</si>
  <si>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</si>
  <si>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</si>
  <si>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</si>
  <si>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</si>
  <si>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</si>
  <si>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</si>
  <si>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</si>
  <si>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</si>
  <si>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</si>
  <si>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</si>
  <si>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</si>
  <si>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</si>
  <si>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</si>
  <si>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</si>
  <si>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</si>
  <si>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</si>
  <si>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</si>
  <si>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</si>
  <si>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</si>
  <si>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</si>
  <si>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</si>
  <si>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</si>
  <si>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</si>
  <si>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</si>
  <si>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</si>
  <si>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</si>
  <si>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</si>
  <si>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</si>
  <si>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</si>
  <si>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</si>
  <si>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</si>
  <si>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</si>
  <si>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</si>
  <si>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</si>
  <si>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</si>
  <si>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</si>
  <si>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</si>
  <si>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</si>
  <si>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</si>
  <si>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</si>
  <si>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</si>
  <si>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</si>
  <si>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</si>
  <si>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</si>
  <si>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</si>
  <si>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</si>
  <si>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</si>
  <si>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</si>
  <si>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</si>
  <si>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</si>
  <si>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</si>
  <si>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</si>
  <si>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</si>
  <si>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</si>
  <si>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</si>
  <si>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</si>
  <si>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</si>
  <si>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</si>
  <si>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</si>
  <si>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</si>
  <si>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</si>
  <si>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</si>
  <si>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</si>
  <si>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</si>
  <si>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</si>
  <si>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</si>
  <si>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</si>
  <si>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</si>
  <si>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</si>
  <si>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</si>
  <si>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</si>
  <si>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</si>
  <si>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</si>
  <si>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</si>
  <si>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</si>
  <si>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</si>
  <si>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</si>
  <si>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</si>
  <si>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</si>
  <si>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</si>
  <si>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</si>
  <si>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</si>
  <si>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</si>
  <si>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</si>
  <si>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</si>
  <si>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</si>
  <si>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</si>
  <si>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</si>
  <si>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</si>
  <si>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</si>
  <si>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</si>
  <si>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</si>
  <si>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</si>
  <si>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</si>
  <si>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</si>
  <si>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</si>
  <si>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</si>
  <si>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</si>
  <si>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</si>
  <si>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</si>
  <si>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</si>
  <si>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</si>
  <si>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</si>
  <si>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</si>
  <si>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</si>
  <si>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</si>
  <si>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</si>
  <si>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</si>
  <si>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</si>
  <si>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</si>
  <si>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</si>
  <si>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</si>
  <si>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</si>
  <si>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</si>
  <si>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</si>
  <si>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</si>
  <si>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</si>
  <si>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</si>
  <si>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</si>
  <si>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</si>
  <si>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</si>
  <si>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</si>
  <si>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</si>
  <si>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</si>
  <si>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</si>
  <si>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</si>
  <si>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</si>
  <si>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</si>
  <si>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</si>
  <si>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</si>
  <si>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</si>
  <si>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</si>
  <si>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</si>
  <si>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</si>
  <si>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</si>
  <si>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</si>
  <si>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</si>
  <si>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</si>
  <si>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</si>
  <si>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</si>
  <si>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</si>
  <si>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</si>
  <si>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</si>
  <si>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</si>
  <si>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</si>
  <si>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</si>
  <si>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</si>
  <si>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</si>
  <si>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</si>
  <si>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</si>
  <si>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</si>
  <si>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</si>
  <si>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</si>
  <si>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</si>
  <si>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</si>
  <si>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</si>
  <si>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</si>
  <si>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</si>
  <si>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</si>
  <si>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</si>
  <si>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</si>
  <si>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</si>
  <si>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</si>
  <si>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</si>
  <si>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</si>
  <si>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</si>
  <si>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</si>
  <si>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</si>
  <si>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</si>
  <si>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</si>
  <si>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</si>
  <si>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</si>
  <si>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</si>
  <si>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</si>
  <si>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</si>
  <si>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</si>
  <si>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</si>
  <si>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</si>
  <si>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</si>
  <si>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</si>
  <si>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</si>
  <si>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</si>
  <si>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</si>
  <si>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</si>
  <si>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</si>
  <si>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</si>
  <si>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</si>
  <si>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</si>
  <si>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</si>
  <si>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</si>
  <si>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</si>
  <si>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</si>
  <si>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</si>
  <si>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</si>
  <si>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</si>
  <si>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</si>
  <si>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</si>
  <si>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</si>
  <si>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</si>
  <si>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</si>
  <si>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</si>
  <si>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</si>
  <si>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</si>
  <si>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</si>
  <si>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</si>
  <si>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</si>
  <si>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</si>
  <si>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</si>
  <si>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</si>
  <si>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</si>
  <si>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</si>
  <si>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</si>
  <si>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</si>
  <si>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</si>
  <si>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</si>
  <si>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</si>
  <si>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</si>
  <si>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</si>
  <si>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</si>
  <si>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</si>
  <si>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</si>
  <si>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</si>
  <si>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</si>
  <si>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</si>
  <si>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</si>
  <si>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</si>
  <si>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</si>
  <si>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</si>
  <si>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</si>
  <si>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</si>
  <si>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</si>
  <si>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</si>
  <si>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</si>
  <si>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</si>
  <si>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</si>
  <si>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</si>
  <si>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</si>
  <si>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</si>
  <si>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</si>
  <si>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</si>
  <si>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</si>
  <si>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</si>
  <si>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</si>
  <si>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</si>
  <si>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</si>
  <si>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</si>
  <si>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</si>
  <si>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</si>
  <si>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</si>
  <si>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</si>
  <si>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</si>
  <si>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</si>
  <si>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</si>
  <si>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</si>
  <si>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</si>
  <si>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</si>
  <si>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</si>
  <si>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</si>
  <si>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</si>
  <si>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</si>
  <si>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</si>
  <si>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</si>
  <si>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</si>
  <si>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</si>
  <si>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</si>
  <si>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</si>
  <si>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</si>
  <si>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</si>
  <si>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</si>
  <si>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</si>
  <si>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</si>
  <si>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</si>
  <si>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</si>
  <si>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</si>
  <si>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</si>
  <si>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</si>
  <si>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</si>
  <si>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</si>
  <si>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</si>
  <si>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</si>
  <si>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</si>
  <si>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</si>
  <si>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</si>
  <si>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</si>
  <si>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</si>
  <si>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</si>
  <si>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</si>
  <si>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</si>
  <si>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</si>
  <si>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</si>
  <si>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</si>
  <si>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</si>
  <si>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</si>
  <si>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</si>
  <si>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</si>
  <si>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</si>
  <si>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</si>
  <si>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</si>
  <si>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</si>
  <si>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</si>
  <si>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</si>
  <si>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</si>
  <si>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</si>
  <si>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</si>
  <si>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</si>
  <si>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</si>
  <si>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</si>
  <si>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</si>
  <si>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</si>
  <si>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</si>
  <si>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</si>
  <si>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</si>
  <si>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</si>
  <si>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</si>
  <si>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</si>
  <si>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</si>
  <si>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</si>
  <si>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</si>
  <si>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</si>
  <si>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</si>
  <si>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</si>
  <si>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</si>
  <si>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</si>
  <si>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</si>
  <si>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</si>
  <si>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</si>
  <si>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</si>
  <si>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</si>
  <si>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</si>
  <si>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</si>
  <si>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</si>
  <si>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</si>
  <si>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</si>
  <si>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</si>
  <si>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</si>
  <si>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</si>
  <si>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</si>
  <si>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</si>
  <si>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</si>
  <si>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</si>
  <si>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</si>
  <si>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</si>
  <si>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</si>
  <si>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</si>
  <si>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</si>
  <si>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</si>
  <si>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</si>
  <si>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</si>
  <si>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</si>
  <si>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</si>
  <si>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</si>
  <si>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</si>
  <si>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</si>
  <si>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</si>
  <si>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</si>
  <si>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</si>
  <si>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</si>
  <si>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</si>
  <si>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</si>
  <si>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</si>
  <si>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</si>
  <si>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</si>
  <si>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</si>
  <si>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</si>
  <si>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</si>
  <si>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</si>
  <si>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</si>
  <si>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</si>
  <si>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</si>
  <si>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</si>
  <si>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</si>
  <si>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</si>
  <si>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</si>
  <si>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</si>
  <si>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</si>
  <si>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</si>
  <si>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</si>
  <si>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</si>
  <si>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</si>
  <si>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</si>
  <si>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</si>
  <si>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</si>
  <si>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</si>
  <si>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</si>
  <si>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</si>
  <si>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</si>
  <si>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</si>
  <si>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</si>
  <si>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</si>
  <si>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</si>
  <si>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</si>
  <si>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</si>
  <si>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</si>
  <si>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</si>
  <si>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</si>
  <si>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</si>
  <si>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</si>
  <si>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</si>
  <si>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</si>
  <si>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</si>
  <si>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</si>
  <si>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</si>
  <si>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</si>
  <si>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</si>
  <si>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</si>
  <si>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</si>
  <si>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</si>
  <si>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</si>
  <si>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</si>
  <si>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</si>
  <si>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</si>
  <si>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</si>
  <si>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</si>
  <si>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</si>
  <si>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</si>
  <si>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</si>
  <si>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</si>
  <si>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</si>
  <si>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</si>
  <si>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</si>
  <si>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</si>
  <si>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</si>
  <si>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</si>
  <si>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</si>
  <si>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</si>
  <si>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</si>
  <si>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</si>
  <si>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</si>
  <si>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</si>
  <si>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</si>
  <si>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</si>
  <si>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</si>
  <si>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</si>
  <si>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</si>
  <si>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</si>
  <si>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</si>
  <si>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</si>
  <si>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</si>
  <si>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</si>
  <si>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</si>
  <si>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</si>
  <si>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</si>
  <si>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</si>
  <si>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</si>
  <si>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</si>
  <si>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</si>
  <si>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</si>
  <si>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</si>
  <si>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</si>
  <si>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</si>
  <si>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</si>
  <si>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</si>
  <si>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</si>
  <si>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</si>
  <si>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</si>
  <si>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</si>
  <si>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</si>
  <si>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</si>
  <si>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</si>
  <si>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</si>
  <si>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</si>
  <si>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</si>
  <si>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</si>
  <si>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</si>
  <si>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</si>
  <si>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</si>
  <si>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</si>
  <si>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</si>
  <si>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</si>
  <si>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</si>
  <si>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</si>
  <si>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</si>
  <si>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</si>
  <si>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</si>
  <si>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</si>
  <si>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</si>
  <si>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</si>
  <si>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</si>
  <si>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</si>
  <si>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</si>
  <si>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</si>
  <si>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</si>
  <si>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</si>
  <si>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</si>
  <si>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</si>
  <si>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</si>
  <si>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</si>
  <si>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</si>
  <si>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</si>
  <si>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</si>
  <si>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</si>
  <si>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</si>
  <si>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</si>
  <si>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</si>
  <si>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</si>
  <si>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</si>
  <si>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</si>
  <si>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</si>
  <si>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</si>
  <si>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</si>
  <si>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</si>
  <si>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</si>
  <si>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</si>
  <si>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</si>
  <si>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</si>
  <si>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</si>
  <si>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</si>
  <si>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</si>
  <si>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</si>
  <si>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</si>
  <si>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</si>
  <si>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</si>
  <si>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</si>
  <si>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</si>
  <si>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</si>
  <si>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</si>
  <si>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</si>
  <si>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</si>
  <si>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</si>
  <si>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</si>
  <si>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</si>
  <si>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</si>
  <si>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</si>
  <si>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</si>
  <si>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</si>
  <si>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</si>
  <si>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</si>
  <si>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</si>
  <si>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</si>
  <si>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</si>
  <si>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</si>
  <si>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</si>
  <si>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</si>
  <si>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</si>
  <si>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</si>
  <si>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</si>
  <si>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</si>
  <si>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</si>
  <si>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</si>
  <si>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</si>
  <si>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</si>
  <si>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</si>
  <si>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</si>
  <si>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</si>
  <si>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</si>
  <si>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</si>
  <si>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</si>
  <si>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</si>
  <si>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</si>
  <si>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</si>
  <si>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</si>
  <si>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</si>
  <si>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</si>
  <si>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</si>
  <si>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</si>
  <si>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</si>
  <si>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</si>
  <si>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</si>
  <si>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</si>
  <si>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</si>
  <si>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</si>
  <si>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</si>
  <si>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</si>
  <si>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</si>
  <si>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</si>
  <si>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</si>
  <si>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</si>
  <si>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</si>
  <si>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</si>
  <si>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</si>
  <si>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</si>
  <si>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</si>
  <si>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</si>
  <si>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</si>
  <si>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</si>
  <si>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</si>
  <si>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</si>
  <si>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</si>
  <si>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</si>
  <si>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</si>
  <si>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</si>
  <si>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</si>
  <si>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</si>
  <si>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</si>
  <si>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</si>
  <si>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</si>
  <si>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</si>
  <si>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</si>
  <si>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</si>
  <si>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</si>
  <si>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</si>
  <si>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</si>
  <si>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</si>
  <si>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</si>
  <si>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</si>
  <si>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</si>
  <si>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</si>
  <si>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</si>
  <si>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</si>
  <si>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</si>
  <si>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</si>
  <si>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</si>
  <si>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</si>
  <si>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</si>
  <si>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</si>
  <si>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</si>
  <si>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</si>
  <si>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</si>
  <si>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</si>
  <si>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</si>
  <si>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</si>
  <si>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</si>
  <si>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</si>
  <si>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</si>
  <si>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</si>
  <si>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</si>
  <si>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</si>
  <si>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</si>
  <si>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</si>
  <si>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</si>
  <si>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</si>
  <si>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</si>
  <si>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</si>
  <si>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</si>
  <si>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</si>
  <si>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</si>
  <si>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</si>
  <si>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</si>
  <si>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</si>
  <si>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</si>
  <si>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</si>
  <si>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</si>
  <si>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</si>
  <si>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</si>
  <si>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</si>
  <si>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</si>
  <si>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</si>
  <si>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</si>
  <si>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</si>
  <si>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</si>
  <si>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</si>
  <si>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</si>
  <si>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</si>
  <si>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</si>
  <si>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</si>
  <si>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</si>
  <si>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</si>
  <si>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</si>
  <si>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</si>
  <si>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</si>
  <si>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</si>
  <si>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</si>
  <si>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</si>
  <si>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</si>
  <si>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</si>
  <si>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</si>
  <si>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</si>
  <si>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</si>
  <si>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</si>
  <si>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</si>
  <si>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</si>
  <si>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</si>
  <si>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</si>
  <si>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</si>
  <si>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</si>
  <si>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</si>
  <si>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</si>
  <si>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</si>
  <si>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</si>
  <si>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</si>
  <si>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</si>
  <si>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</si>
  <si>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</si>
  <si>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</si>
  <si>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</si>
  <si>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</si>
  <si>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</si>
  <si>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</si>
  <si>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</si>
  <si>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</si>
  <si>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</si>
  <si>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</si>
  <si>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</si>
  <si>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</si>
  <si>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</si>
  <si>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</si>
  <si>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</si>
  <si>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</si>
  <si>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</si>
  <si>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</si>
  <si>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</si>
  <si>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</si>
  <si>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</si>
  <si>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</si>
  <si>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</si>
  <si>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</si>
  <si>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</si>
  <si>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</si>
  <si>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</si>
  <si>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</si>
  <si>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</si>
  <si>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</si>
  <si>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</si>
  <si>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</si>
  <si>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</si>
  <si>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</si>
  <si>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</si>
  <si>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</si>
  <si>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</si>
  <si>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</si>
  <si>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</si>
  <si>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</si>
  <si>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</si>
  <si>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</si>
  <si>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</si>
  <si>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</si>
  <si>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</si>
  <si>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</si>
  <si>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</si>
  <si>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</si>
  <si>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</si>
  <si>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</si>
  <si>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</si>
  <si>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</si>
  <si>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</si>
  <si>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</si>
  <si>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</si>
  <si>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</si>
  <si>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</si>
  <si>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</si>
  <si>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</si>
  <si>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</si>
  <si>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</si>
  <si>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</si>
  <si>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</si>
  <si>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</si>
  <si>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</si>
  <si>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</si>
  <si>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</si>
  <si>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</si>
  <si>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</si>
  <si>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</si>
  <si>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</si>
  <si>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</si>
  <si>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</si>
  <si>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</si>
  <si>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</si>
  <si>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</si>
  <si>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</si>
  <si>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</si>
  <si>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</si>
  <si>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</si>
  <si>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</si>
  <si>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</si>
  <si>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</si>
  <si>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</si>
  <si>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</si>
  <si>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</si>
  <si>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</si>
  <si>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</si>
  <si>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</si>
  <si>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</si>
  <si>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</si>
  <si>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</si>
  <si>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</si>
  <si>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</si>
  <si>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</si>
  <si>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</si>
  <si>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</si>
  <si>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</si>
  <si>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</si>
  <si>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</si>
  <si>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</si>
  <si>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</si>
  <si>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</si>
  <si>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</si>
  <si>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</si>
  <si>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</si>
  <si>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</si>
  <si>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</si>
  <si>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</si>
  <si>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</si>
  <si>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</si>
  <si>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</si>
  <si>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</si>
  <si>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</si>
  <si>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</si>
  <si>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</si>
  <si>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</si>
  <si>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</si>
  <si>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</si>
  <si>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</si>
  <si>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</si>
  <si>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</si>
  <si>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</si>
  <si>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</si>
  <si>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</si>
  <si>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</si>
  <si>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</si>
  <si>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</si>
  <si>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</si>
  <si>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</si>
  <si>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</si>
  <si>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</si>
  <si>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</si>
  <si>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</si>
  <si>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</si>
  <si>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</si>
  <si>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</si>
  <si>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</si>
  <si>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</si>
  <si>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</si>
  <si>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</si>
  <si>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</si>
  <si>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</si>
  <si>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</si>
  <si>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</si>
  <si>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</si>
  <si>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</si>
  <si>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</si>
  <si>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</si>
  <si>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</si>
  <si>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</si>
  <si>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</si>
  <si>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</si>
  <si>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</si>
  <si>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</si>
  <si>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</si>
  <si>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</si>
  <si>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</si>
  <si>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</si>
  <si>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</si>
  <si>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</si>
  <si>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</si>
  <si>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</si>
  <si>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</si>
  <si>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</si>
  <si>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</si>
  <si>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</si>
  <si>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</si>
  <si>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</si>
  <si>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</si>
  <si>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</si>
  <si>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</si>
  <si>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</si>
  <si>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</si>
  <si>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</si>
  <si>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</si>
  <si>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</si>
  <si>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</si>
  <si>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</si>
  <si>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</si>
  <si>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</si>
  <si>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</si>
  <si>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</si>
  <si>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</si>
  <si>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</si>
  <si>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</si>
  <si>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</si>
  <si>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</si>
  <si>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</si>
  <si>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</si>
  <si>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</si>
  <si>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</si>
  <si>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</si>
  <si>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</si>
  <si>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</si>
  <si>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</si>
  <si>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</si>
  <si>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</si>
  <si>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</si>
  <si>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</si>
  <si>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</si>
  <si>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</si>
  <si>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</si>
  <si>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</si>
  <si>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</si>
  <si>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</si>
  <si>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</si>
  <si>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</si>
  <si>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</si>
  <si>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</si>
  <si>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</si>
  <si>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</si>
  <si>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</si>
  <si>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</si>
  <si>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</si>
  <si>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</si>
  <si>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</si>
  <si>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</si>
  <si>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</si>
  <si>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</si>
  <si>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</si>
  <si>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</si>
  <si>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</si>
  <si>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</si>
  <si>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</si>
  <si>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</si>
  <si>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</si>
  <si>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</si>
  <si>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</si>
  <si>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</si>
  <si>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</si>
  <si>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</si>
  <si>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</si>
  <si>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</si>
  <si>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</si>
  <si>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</si>
  <si>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</si>
  <si>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</si>
  <si>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</si>
  <si>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</si>
  <si>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</si>
  <si>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</si>
  <si>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</si>
  <si>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</si>
  <si>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</si>
  <si>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</si>
  <si>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</si>
  <si>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</si>
  <si>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</si>
  <si>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</si>
  <si>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</si>
  <si>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</si>
  <si>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</si>
  <si>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</si>
  <si>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</si>
  <si>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</si>
  <si>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</si>
  <si>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</si>
  <si>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</si>
  <si>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</si>
  <si>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</si>
  <si>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</si>
  <si>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</si>
  <si>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</si>
  <si>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</si>
  <si>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</si>
  <si>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</si>
  <si>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</si>
  <si>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</si>
  <si>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</si>
  <si>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</si>
  <si>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</si>
  <si>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</si>
  <si>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</si>
  <si>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</si>
  <si>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</si>
  <si>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</si>
  <si>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</si>
  <si>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</si>
  <si>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</si>
  <si>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</si>
  <si>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</si>
  <si>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</si>
  <si>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</si>
  <si>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</si>
  <si>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</si>
  <si>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</si>
  <si>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</si>
  <si>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</si>
  <si>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</si>
  <si>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</si>
  <si>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</si>
  <si>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</si>
  <si>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</si>
  <si>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</si>
  <si>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</si>
  <si>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</si>
  <si>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</si>
  <si>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</si>
  <si>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</si>
  <si>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</si>
  <si>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</si>
  <si>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</si>
  <si>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</si>
  <si>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</si>
  <si>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</si>
  <si>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</si>
  <si>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</si>
  <si>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</si>
  <si>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</si>
  <si>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</si>
  <si>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</si>
  <si>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</si>
  <si>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</si>
  <si>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</si>
  <si>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</si>
  <si>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</si>
  <si>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</si>
  <si>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</si>
  <si>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</si>
  <si>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</si>
  <si>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</si>
  <si>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</si>
  <si>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</si>
  <si>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</si>
  <si>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</si>
  <si>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</si>
  <si>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</si>
  <si>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</si>
  <si>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</si>
  <si>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</si>
  <si>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</si>
  <si>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</si>
  <si>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</si>
  <si>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</si>
  <si>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</si>
  <si>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</si>
  <si>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</si>
  <si>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</si>
  <si>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</si>
  <si>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</si>
  <si>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</si>
  <si>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</si>
  <si>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</si>
  <si>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</si>
  <si>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</si>
  <si>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</si>
  <si>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</si>
  <si>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</si>
  <si>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</si>
  <si>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</si>
  <si>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</si>
  <si>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</si>
  <si>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</si>
  <si>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</si>
  <si>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</si>
  <si>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</si>
  <si>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</si>
  <si>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</si>
  <si>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</si>
  <si>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</si>
  <si>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</si>
  <si>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</si>
  <si>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</si>
  <si>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</si>
  <si>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</si>
  <si>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</si>
  <si>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</si>
  <si>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</si>
  <si>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</si>
  <si>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</si>
  <si>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</si>
  <si>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</si>
  <si>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</si>
  <si>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</si>
  <si>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</si>
  <si>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</si>
  <si>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</si>
  <si>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</si>
  <si>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</si>
  <si>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</si>
  <si>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</si>
  <si>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</si>
  <si>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</si>
  <si>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</si>
  <si>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</si>
  <si>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</si>
  <si>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</si>
  <si>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</si>
  <si>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</si>
  <si>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</si>
  <si>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</si>
  <si>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</si>
  <si>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</si>
  <si>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</si>
  <si>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</si>
  <si>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</si>
  <si>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</si>
  <si>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</si>
  <si>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</si>
  <si>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</si>
  <si>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</si>
  <si>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</si>
  <si>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</si>
  <si>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</si>
  <si>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</si>
  <si>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</si>
  <si>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</si>
  <si>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</si>
  <si>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</si>
  <si>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</si>
  <si>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</si>
  <si>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</si>
  <si>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</si>
  <si>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</si>
  <si>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</si>
  <si>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</si>
  <si>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</si>
  <si>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</si>
  <si>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</si>
  <si>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</si>
  <si>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</si>
  <si>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</si>
  <si>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</si>
  <si>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</si>
  <si>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</si>
  <si>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</si>
  <si>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</si>
  <si>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</si>
  <si>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</si>
  <si>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</si>
  <si>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</si>
  <si>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</si>
  <si>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</si>
  <si>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</si>
  <si>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</si>
  <si>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</si>
  <si>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</si>
  <si>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</si>
  <si>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</si>
  <si>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</si>
  <si>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</si>
  <si>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</si>
  <si>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</si>
  <si>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</si>
  <si>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</si>
  <si>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</si>
  <si>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</si>
  <si>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</si>
  <si>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</si>
  <si>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</si>
  <si>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</si>
  <si>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</si>
  <si>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</si>
  <si>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</si>
  <si>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</si>
  <si>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</si>
  <si>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</si>
  <si>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</si>
  <si>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</si>
  <si>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</si>
  <si>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</si>
  <si>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</si>
  <si>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</si>
  <si>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</si>
  <si>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</si>
  <si>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</si>
  <si>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</si>
  <si>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</si>
  <si>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</si>
  <si>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</si>
  <si>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</si>
  <si>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</si>
  <si>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</si>
  <si>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</si>
  <si>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</si>
  <si>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</si>
  <si>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</si>
  <si>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</si>
  <si>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</si>
  <si>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</si>
  <si>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</si>
  <si>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</si>
  <si>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</si>
  <si>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</si>
  <si>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</si>
  <si>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</si>
  <si>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</si>
  <si>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</si>
  <si>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</si>
  <si>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</si>
  <si>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</si>
  <si>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</si>
  <si>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</si>
  <si>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</si>
  <si>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</si>
  <si>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</si>
  <si>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</si>
  <si>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</si>
  <si>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</si>
  <si>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</si>
  <si>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</si>
  <si>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</si>
  <si>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</si>
  <si>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</si>
  <si>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</si>
  <si>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</si>
  <si>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</si>
  <si>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</si>
  <si>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</si>
  <si>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</si>
  <si>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</si>
  <si>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</si>
  <si>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</si>
  <si>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</si>
  <si>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</si>
  <si>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</si>
  <si>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</si>
  <si>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</si>
  <si>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</si>
  <si>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</si>
  <si>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</si>
  <si>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</si>
  <si>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</si>
  <si>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</si>
  <si>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</si>
  <si>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</si>
  <si>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</si>
  <si>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</si>
  <si>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</si>
  <si>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</si>
  <si>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</si>
  <si>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</si>
  <si>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</si>
  <si>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</si>
  <si>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</si>
  <si>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</si>
  <si>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</si>
  <si>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</si>
  <si>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</si>
  <si>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</si>
  <si>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</si>
  <si>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</si>
  <si>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</si>
  <si>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</si>
  <si>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</si>
  <si>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</si>
  <si>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</si>
  <si>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</si>
  <si>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</si>
  <si>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</si>
  <si>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</si>
  <si>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</si>
  <si>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</si>
  <si>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</si>
  <si>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</si>
  <si>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</si>
  <si>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</si>
  <si>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</si>
  <si>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</si>
  <si>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</si>
  <si>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</si>
  <si>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</si>
  <si>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</si>
  <si>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</si>
  <si>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</si>
  <si>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</si>
  <si>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</si>
  <si>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</si>
  <si>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</si>
  <si>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</si>
  <si>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</si>
  <si>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</si>
  <si>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</si>
  <si>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</si>
  <si>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</si>
  <si>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</si>
  <si>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</si>
  <si>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</si>
  <si>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</si>
  <si>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</si>
  <si>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</si>
  <si>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</si>
  <si>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</si>
  <si>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</si>
  <si>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</si>
  <si>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</si>
  <si>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</si>
  <si>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</si>
  <si>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</si>
  <si>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</si>
  <si>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</si>
  <si>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</si>
  <si>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</si>
  <si>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</si>
  <si>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</si>
  <si>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</si>
  <si>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</si>
  <si>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</si>
  <si>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</si>
  <si>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</si>
  <si>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</si>
  <si>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</si>
  <si>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</si>
  <si>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</si>
  <si>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</si>
  <si>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</si>
  <si>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</si>
  <si>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</si>
  <si>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</si>
  <si>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</si>
  <si>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</si>
  <si>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</si>
  <si>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</si>
  <si>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</si>
  <si>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</si>
  <si>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</si>
  <si>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</si>
  <si>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</si>
  <si>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</si>
  <si>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</si>
  <si>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</si>
  <si>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</si>
  <si>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</si>
  <si>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</si>
  <si>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</si>
  <si>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</si>
  <si>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</si>
  <si>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</si>
  <si>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</si>
  <si>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</si>
  <si>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</si>
  <si>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</si>
  <si>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</si>
  <si>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</si>
  <si>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</si>
  <si>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</si>
  <si>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</si>
  <si>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</si>
  <si>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</si>
  <si>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</si>
  <si>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</si>
  <si>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</si>
  <si>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</si>
  <si>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</si>
  <si>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</si>
  <si>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</si>
  <si>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</si>
  <si>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</si>
  <si>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</si>
  <si>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</si>
  <si>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</si>
  <si>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</si>
  <si>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</si>
  <si>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</si>
  <si>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</si>
  <si>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</si>
  <si>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</si>
  <si>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</si>
  <si>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</si>
  <si>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</si>
  <si>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</si>
  <si>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</si>
  <si>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</si>
  <si>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</si>
  <si>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</si>
  <si>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</si>
  <si>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</si>
  <si>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</si>
  <si>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</si>
  <si>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</si>
  <si>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</si>
  <si>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</si>
  <si>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</si>
  <si>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</si>
  <si>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</si>
  <si>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</si>
  <si>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</si>
  <si>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</si>
  <si>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</si>
  <si>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</si>
  <si>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</si>
  <si>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</si>
  <si>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</si>
  <si>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</si>
  <si>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</si>
  <si>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</si>
  <si>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</si>
  <si>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</si>
  <si>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</si>
  <si>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</si>
  <si>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</si>
  <si>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</si>
  <si>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</si>
  <si>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</si>
  <si>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</si>
  <si>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</si>
  <si>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</si>
  <si>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</si>
  <si>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</si>
  <si>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</si>
  <si>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</si>
  <si>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</si>
  <si>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</si>
  <si>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</si>
  <si>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</si>
  <si>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</si>
  <si>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</si>
  <si>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</si>
  <si>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</si>
  <si>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</si>
  <si>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</si>
  <si>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</si>
  <si>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</si>
  <si>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</si>
  <si>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</si>
  <si>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</si>
  <si>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</si>
  <si>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</si>
  <si>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</si>
  <si>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</si>
  <si>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</si>
  <si>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</si>
  <si>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</si>
  <si>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</si>
  <si>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</si>
  <si>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</si>
  <si>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</si>
  <si>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</si>
  <si>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</si>
  <si>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</si>
  <si>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</si>
  <si>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</si>
  <si>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</si>
  <si>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</si>
  <si>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</si>
  <si>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</si>
  <si>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</si>
  <si>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</si>
  <si>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</si>
  <si>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</si>
  <si>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</si>
  <si>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</si>
  <si>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</si>
  <si>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</si>
  <si>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</si>
  <si>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</si>
  <si>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</si>
  <si>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</si>
  <si>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</si>
  <si>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</si>
  <si>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</si>
  <si>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</si>
  <si>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</si>
  <si>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</si>
  <si>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</si>
  <si>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</si>
  <si>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</si>
  <si>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</si>
  <si>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</si>
  <si>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</si>
  <si>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</si>
  <si>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</si>
  <si>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</si>
  <si>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</si>
  <si>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</si>
  <si>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</si>
  <si>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</si>
  <si>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</si>
  <si>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</si>
  <si>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</si>
  <si>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</si>
  <si>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</si>
  <si>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</si>
  <si>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</si>
  <si>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</si>
  <si>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</si>
  <si>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</si>
  <si>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</si>
  <si>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</si>
  <si>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</si>
  <si>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</si>
  <si>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</si>
  <si>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</si>
  <si>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</si>
  <si>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</si>
  <si>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</si>
  <si>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</si>
  <si>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</si>
  <si>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</si>
  <si>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</si>
  <si>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</si>
  <si>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</si>
  <si>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</si>
  <si>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</si>
  <si>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</si>
  <si>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</si>
  <si>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</si>
  <si>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</si>
  <si>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</si>
  <si>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</si>
  <si>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</si>
  <si>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</si>
  <si>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</si>
  <si>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</si>
  <si>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</si>
  <si>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</si>
  <si>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</si>
  <si>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</si>
  <si>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</si>
  <si>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</si>
  <si>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</si>
  <si>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</si>
  <si>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</si>
  <si>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</si>
  <si>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</si>
  <si>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</si>
  <si>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</si>
  <si>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</si>
  <si>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</si>
  <si>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</si>
  <si>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</si>
  <si>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</si>
  <si>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</si>
  <si>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</si>
  <si>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</si>
  <si>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</si>
  <si>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</si>
  <si>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</si>
  <si>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</si>
  <si>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</si>
  <si>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</si>
  <si>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</si>
  <si>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</si>
  <si>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</si>
  <si>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</si>
  <si>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</si>
  <si>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</si>
  <si>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</si>
  <si>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</si>
  <si>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</si>
  <si>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</si>
  <si>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</si>
  <si>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</si>
  <si>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</si>
  <si>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</si>
  <si>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</si>
  <si>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</si>
  <si>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</si>
  <si>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</si>
  <si>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</si>
  <si>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</si>
  <si>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</si>
  <si>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</si>
  <si>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</si>
  <si>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</si>
  <si>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</si>
  <si>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</si>
  <si>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</si>
  <si>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</si>
  <si>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</si>
  <si>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</si>
  <si>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</si>
  <si>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</si>
  <si>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</si>
  <si>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</si>
  <si>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</si>
  <si>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</si>
  <si>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</si>
  <si>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</si>
  <si>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</si>
  <si>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</si>
  <si>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</si>
  <si>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</si>
  <si>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</si>
  <si>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</si>
  <si>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</si>
  <si>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</si>
  <si>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</si>
  <si>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</si>
  <si>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</si>
  <si>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</si>
  <si>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</si>
  <si>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</si>
  <si>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</si>
  <si>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</si>
  <si>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</si>
  <si>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</si>
  <si>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</si>
  <si>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</si>
  <si>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</si>
  <si>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</si>
  <si>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</si>
  <si>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</si>
  <si>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</si>
  <si>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</si>
  <si>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</si>
  <si>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</si>
  <si>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</si>
  <si>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</si>
  <si>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</si>
  <si>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</si>
  <si>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</si>
  <si>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</si>
  <si>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</si>
  <si>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</si>
  <si>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</si>
  <si>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</si>
  <si>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</si>
  <si>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</si>
  <si>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</si>
  <si>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</si>
  <si>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</si>
  <si>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</si>
  <si>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</si>
  <si>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</si>
  <si>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</si>
  <si>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</si>
  <si>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</si>
  <si>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</si>
  <si>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</si>
  <si>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</si>
  <si>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</si>
  <si>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</si>
  <si>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</si>
  <si>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</si>
  <si>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</si>
  <si>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</si>
  <si>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</si>
  <si>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</si>
  <si>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</si>
  <si>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</si>
  <si>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</si>
  <si>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</si>
  <si>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</si>
  <si>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</si>
  <si>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</si>
  <si>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</si>
  <si>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</si>
  <si>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</si>
  <si>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</si>
  <si>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</si>
  <si>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</si>
  <si>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</si>
  <si>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</si>
  <si>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</si>
  <si>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</si>
  <si>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</si>
  <si>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</si>
  <si>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</si>
  <si>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</si>
  <si>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</si>
  <si>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</si>
  <si>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</si>
  <si>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</si>
  <si>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</si>
  <si>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</si>
  <si>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</si>
  <si>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</si>
  <si>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</si>
  <si>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</si>
  <si>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</si>
  <si>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</si>
  <si>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</si>
  <si>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</si>
  <si>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</si>
  <si>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</si>
  <si>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</si>
  <si>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</si>
  <si>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</si>
  <si>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</si>
  <si>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</si>
  <si>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</si>
  <si>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</si>
  <si>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</si>
  <si>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</si>
  <si>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</si>
  <si>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</si>
  <si>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</si>
  <si>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</si>
  <si>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</si>
  <si>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</si>
  <si>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</si>
  <si>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</si>
  <si>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</si>
  <si>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</si>
  <si>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</si>
  <si>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</si>
  <si>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</si>
  <si>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</si>
  <si>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</si>
  <si>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</si>
  <si>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</si>
  <si>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</si>
  <si>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</si>
  <si>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</si>
  <si>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</si>
  <si>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</si>
  <si>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</si>
  <si>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</si>
  <si>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</si>
  <si>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</si>
  <si>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</si>
  <si>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</si>
  <si>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</si>
  <si>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</si>
  <si>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</si>
  <si>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</si>
  <si>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</si>
  <si>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</si>
  <si>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</si>
  <si>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</si>
  <si>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</si>
  <si>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</si>
  <si>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</si>
  <si>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</si>
  <si>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</si>
  <si>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</si>
  <si>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</si>
  <si>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</si>
  <si>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</si>
  <si>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</si>
  <si>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</si>
  <si>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</si>
  <si>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</si>
  <si>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</si>
  <si>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</si>
  <si>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</si>
  <si>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</si>
  <si>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</si>
  <si>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</si>
  <si>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</si>
  <si>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</si>
  <si>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</si>
  <si>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</si>
  <si>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</si>
  <si>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</si>
  <si>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</si>
  <si>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</si>
  <si>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</si>
  <si>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</si>
  <si>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</si>
  <si>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</si>
  <si>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</si>
  <si>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</si>
  <si>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</si>
  <si>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</si>
  <si>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</si>
  <si>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</si>
  <si>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</si>
  <si>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</si>
  <si>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</si>
  <si>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</si>
  <si>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</si>
  <si>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</si>
  <si>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</si>
  <si>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</si>
  <si>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</si>
  <si>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</si>
  <si>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</si>
  <si>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</si>
  <si>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</si>
  <si>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</si>
  <si>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</si>
  <si>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</si>
  <si>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</si>
  <si>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</si>
  <si>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</si>
  <si>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</si>
  <si>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</si>
  <si>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</si>
  <si>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</si>
  <si>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</si>
  <si>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</si>
  <si>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</si>
  <si>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</si>
  <si>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</si>
  <si>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</si>
  <si>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</si>
  <si>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</si>
  <si>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</si>
  <si>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</si>
  <si>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</si>
  <si>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</si>
  <si>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</si>
  <si>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</si>
  <si>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</si>
  <si>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</si>
  <si>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</si>
  <si>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</si>
  <si>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</si>
  <si>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</si>
  <si>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</si>
  <si>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</si>
  <si>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</si>
  <si>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</si>
  <si>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</si>
  <si>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</si>
  <si>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</si>
  <si>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</si>
  <si>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</si>
  <si>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</si>
  <si>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</si>
  <si>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</si>
  <si>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</si>
  <si>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</si>
  <si>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</si>
  <si>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</si>
  <si>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</si>
  <si>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</si>
  <si>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</si>
  <si>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</si>
  <si>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</si>
  <si>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</si>
  <si>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</si>
  <si>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</si>
  <si>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</si>
  <si>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</si>
  <si>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</si>
  <si>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</si>
  <si>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</si>
  <si>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</si>
  <si>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</si>
  <si>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</si>
  <si>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</si>
  <si>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</si>
  <si>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</si>
  <si>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</si>
  <si>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</si>
  <si>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</si>
  <si>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</si>
  <si>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</si>
  <si>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</si>
  <si>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</si>
  <si>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</si>
  <si>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</si>
  <si>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</si>
  <si>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</si>
  <si>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</si>
  <si>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</si>
  <si>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</si>
  <si>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</si>
  <si>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</si>
  <si>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</si>
  <si>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</si>
  <si>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</si>
  <si>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</si>
  <si>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</si>
  <si>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</si>
  <si>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</si>
  <si>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</si>
  <si>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</si>
  <si>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</si>
  <si>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</si>
  <si>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</si>
  <si>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</si>
  <si>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</si>
  <si>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</si>
  <si>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</si>
  <si>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</si>
  <si>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</si>
  <si>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</si>
  <si>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</si>
  <si>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</si>
  <si>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</si>
  <si>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</si>
  <si>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</si>
  <si>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</si>
  <si>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</si>
  <si>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</si>
  <si>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</si>
  <si>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</si>
  <si>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</si>
  <si>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</si>
  <si>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</si>
  <si>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</si>
  <si>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</si>
  <si>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</si>
  <si>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</si>
  <si>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</si>
  <si>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</si>
  <si>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</si>
  <si>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</si>
  <si>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</si>
  <si>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</si>
  <si>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</si>
  <si>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</si>
  <si>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</si>
  <si>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</si>
  <si>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</si>
  <si>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</si>
  <si>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</si>
  <si>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</si>
  <si>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</si>
  <si>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</si>
  <si>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</si>
  <si>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</si>
  <si>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</si>
  <si>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</si>
  <si>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</si>
  <si>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</si>
  <si>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</si>
  <si>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</si>
  <si>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</si>
  <si>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</si>
  <si>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</si>
  <si>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</si>
  <si>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</si>
  <si>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</si>
  <si>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</si>
  <si>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</si>
  <si>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</si>
  <si>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</si>
  <si>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</si>
  <si>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</si>
  <si>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</si>
  <si>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</si>
  <si>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</si>
  <si>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</si>
  <si>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</si>
  <si>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</si>
  <si>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</si>
  <si>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</si>
  <si>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</si>
  <si>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</si>
  <si>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</si>
  <si>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</si>
  <si>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</si>
  <si>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</si>
  <si>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</si>
  <si>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</si>
  <si>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</si>
  <si>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</si>
  <si>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</si>
  <si>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</si>
  <si>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</si>
  <si>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</si>
  <si>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</si>
  <si>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</si>
  <si>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</si>
  <si>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</si>
  <si>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</si>
  <si>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</si>
  <si>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</si>
  <si>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</si>
  <si>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</si>
  <si>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</si>
  <si>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</si>
  <si>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</si>
  <si>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</si>
  <si>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</si>
  <si>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</si>
  <si>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</si>
  <si>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</si>
  <si>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</si>
  <si>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</si>
  <si>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</si>
  <si>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</si>
  <si>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</si>
  <si>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</si>
  <si>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</si>
  <si>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</si>
  <si>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</si>
  <si>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</si>
  <si>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</si>
  <si>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</si>
  <si>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</si>
  <si>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</si>
  <si>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</si>
  <si>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</si>
  <si>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</si>
  <si>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</si>
  <si>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</si>
  <si>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</si>
  <si>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</si>
  <si>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</si>
  <si>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</si>
  <si>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</si>
  <si>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</si>
  <si>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</si>
  <si>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</si>
  <si>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</si>
  <si>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</si>
  <si>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</si>
  <si>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</si>
  <si>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</si>
  <si>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</si>
  <si>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</si>
  <si>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</si>
  <si>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</si>
  <si>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</si>
  <si>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</si>
  <si>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</si>
  <si>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</si>
  <si>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</si>
  <si>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</si>
  <si>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</si>
  <si>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</si>
  <si>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</si>
  <si>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</si>
  <si>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</si>
  <si>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</si>
  <si>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</si>
  <si>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</si>
  <si>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</si>
  <si>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</si>
  <si>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</si>
  <si>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</si>
  <si>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</si>
  <si>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</si>
  <si>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</si>
  <si>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</si>
  <si>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</si>
  <si>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</si>
  <si>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</si>
  <si>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</si>
  <si>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</si>
  <si>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</si>
  <si>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</si>
  <si>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</si>
  <si>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</si>
  <si>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</si>
  <si>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</si>
  <si>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</si>
  <si>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</si>
  <si>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</si>
  <si>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</si>
  <si>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</si>
  <si>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</si>
  <si>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</si>
  <si>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</si>
  <si>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</si>
  <si>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</si>
  <si>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</si>
  <si>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</si>
  <si>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</si>
  <si>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</si>
  <si>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</si>
  <si>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</si>
  <si>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</si>
  <si>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</si>
  <si>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</si>
  <si>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</si>
  <si>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</si>
  <si>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</si>
  <si>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</si>
  <si>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</si>
  <si>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</si>
  <si>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</si>
  <si>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</si>
  <si>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</si>
  <si>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</si>
  <si>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</si>
  <si>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</si>
  <si>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</si>
  <si>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</si>
  <si>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</si>
  <si>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</si>
  <si>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</si>
  <si>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</si>
  <si>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</si>
  <si>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</si>
  <si>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</si>
  <si>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</si>
  <si>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</si>
  <si>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</si>
  <si>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</si>
  <si>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</si>
  <si>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</si>
  <si>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</si>
  <si>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</si>
  <si>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</si>
  <si>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</si>
  <si>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</si>
  <si>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</si>
  <si>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</si>
  <si>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</si>
  <si>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</si>
  <si>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</si>
  <si>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</si>
  <si>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</si>
  <si>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</si>
  <si>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</si>
  <si>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</si>
  <si>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</si>
  <si>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</si>
  <si>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</si>
  <si>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</si>
  <si>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</si>
  <si>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</si>
  <si>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</si>
  <si>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</si>
  <si>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</si>
  <si>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</si>
  <si>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</si>
  <si>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</si>
  <si>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</si>
  <si>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</si>
  <si>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</si>
  <si>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</si>
  <si>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</si>
  <si>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</si>
  <si>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</si>
  <si>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</si>
  <si>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</si>
  <si>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</si>
  <si>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</si>
  <si>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</si>
  <si>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</si>
  <si>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</si>
  <si>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</si>
  <si>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</si>
  <si>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</si>
  <si>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</si>
  <si>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</si>
  <si>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</si>
  <si>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</si>
  <si>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</si>
  <si>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</si>
  <si>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</si>
  <si>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</si>
  <si>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</si>
  <si>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</si>
  <si>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</si>
  <si>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</si>
  <si>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</si>
  <si>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</si>
  <si>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</si>
  <si>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</si>
  <si>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</si>
  <si>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</si>
  <si>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</si>
  <si>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</si>
  <si>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</si>
  <si>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</si>
  <si>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</si>
  <si>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</si>
  <si>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</si>
  <si>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</si>
  <si>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</si>
  <si>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</si>
  <si>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</si>
  <si>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</si>
  <si>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</si>
  <si>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</si>
  <si>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</si>
  <si>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</si>
  <si>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</si>
  <si>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</si>
  <si>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</si>
  <si>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</si>
  <si>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</si>
  <si>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</si>
  <si>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</si>
  <si>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</si>
  <si>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</si>
  <si>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</si>
  <si>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</si>
  <si>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</si>
  <si>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</si>
  <si>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</si>
  <si>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</si>
  <si>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</si>
  <si>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</si>
  <si>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</si>
  <si>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</si>
  <si>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</si>
  <si>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</si>
  <si>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</si>
  <si>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</si>
  <si>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</si>
  <si>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</si>
  <si>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</si>
  <si>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</si>
  <si>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</si>
  <si>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</si>
  <si>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</si>
  <si>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</si>
  <si>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</si>
  <si>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</si>
  <si>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</si>
  <si>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</si>
  <si>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</si>
  <si>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</si>
  <si>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</si>
  <si>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</si>
  <si>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</si>
  <si>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</si>
  <si>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</si>
  <si>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</si>
  <si>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</si>
  <si>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</si>
  <si>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</si>
  <si>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</si>
  <si>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</si>
  <si>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</si>
  <si>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</si>
  <si>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</si>
  <si>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</si>
  <si>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</si>
  <si>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</si>
  <si>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</si>
  <si>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</si>
  <si>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</si>
  <si>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</si>
  <si>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</si>
  <si>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</si>
  <si>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</si>
  <si>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</si>
  <si>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</si>
  <si>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</si>
  <si>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</si>
  <si>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</si>
  <si>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</si>
  <si>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</si>
  <si>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</si>
  <si>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</si>
  <si>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</si>
  <si>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</si>
  <si>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</si>
  <si>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</si>
  <si>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</si>
  <si>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</si>
  <si>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</si>
  <si>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</si>
  <si>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</si>
  <si>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</si>
  <si>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</si>
  <si>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</si>
  <si>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</si>
  <si>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</si>
  <si>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</si>
  <si>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</si>
  <si>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</si>
  <si>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</si>
  <si>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</si>
  <si>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</si>
  <si>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</si>
  <si>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</si>
  <si>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</si>
  <si>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</si>
  <si>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</si>
  <si>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</si>
  <si>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</si>
  <si>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</si>
  <si>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</si>
  <si>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</si>
  <si>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</si>
  <si>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</si>
  <si>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</si>
  <si>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</si>
  <si>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</si>
  <si>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</si>
  <si>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</si>
  <si>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</si>
  <si>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</si>
  <si>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</si>
  <si>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</si>
  <si>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</si>
  <si>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</si>
  <si>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</si>
  <si>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</si>
  <si>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</si>
  <si>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</si>
  <si>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</si>
  <si>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</si>
  <si>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</si>
  <si>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</si>
  <si>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</si>
  <si>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</si>
  <si>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</si>
  <si>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</si>
  <si>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</si>
  <si>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</si>
  <si>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</si>
  <si>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</si>
  <si>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</si>
  <si>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</si>
  <si>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</si>
  <si>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</si>
  <si>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</si>
  <si>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</si>
  <si>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</si>
  <si>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</si>
  <si>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</si>
  <si>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</si>
  <si>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</si>
  <si>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</si>
  <si>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</si>
  <si>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</si>
  <si>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</si>
  <si>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</si>
  <si>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</si>
  <si>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</si>
  <si>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</si>
  <si>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</si>
  <si>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</si>
  <si>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</si>
  <si>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</si>
  <si>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</si>
  <si>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</si>
  <si>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</si>
  <si>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</si>
  <si>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</si>
  <si>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</si>
  <si>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</si>
  <si>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</si>
  <si>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</si>
  <si>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</si>
  <si>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</si>
  <si>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</si>
  <si>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</si>
  <si>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</si>
  <si>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</si>
  <si>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</si>
  <si>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</si>
  <si>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</si>
  <si>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</si>
  <si>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</si>
  <si>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</si>
  <si>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</si>
  <si>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</si>
  <si>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</si>
  <si>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</si>
  <si>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</si>
  <si>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</si>
  <si>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</si>
  <si>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</si>
  <si>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</si>
  <si>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</si>
  <si>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</si>
  <si>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</si>
  <si>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</si>
  <si>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</si>
  <si>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</si>
  <si>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</si>
  <si>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</si>
  <si>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</si>
  <si>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</si>
  <si>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</si>
  <si>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</si>
  <si>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</si>
  <si>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</si>
  <si>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</si>
  <si>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</si>
  <si>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</si>
  <si>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</si>
  <si>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</si>
  <si>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</si>
  <si>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</si>
  <si>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</si>
  <si>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</si>
  <si>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</si>
  <si>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</si>
  <si>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</si>
  <si>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</si>
  <si>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</si>
  <si>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</si>
  <si>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</si>
  <si>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</si>
  <si>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</si>
  <si>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</si>
  <si>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</si>
  <si>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</si>
  <si>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</si>
  <si>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</si>
  <si>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</si>
  <si>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</si>
  <si>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</si>
  <si>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</si>
  <si>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</si>
  <si>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</si>
  <si>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</si>
  <si>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</si>
  <si>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</si>
  <si>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</si>
  <si>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</si>
  <si>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</si>
  <si>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</si>
  <si>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</si>
  <si>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</si>
  <si>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</si>
  <si>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</si>
  <si>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</si>
  <si>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</si>
  <si>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</si>
  <si>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</si>
  <si>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</si>
  <si>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</si>
  <si>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</si>
  <si>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</si>
  <si>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</si>
  <si>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</si>
  <si>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</si>
  <si>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</si>
  <si>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</si>
  <si>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</si>
  <si>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</si>
  <si>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</si>
  <si>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</si>
  <si>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</si>
  <si>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</si>
  <si>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</si>
  <si>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</si>
  <si>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</si>
  <si>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</si>
  <si>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</si>
  <si>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</si>
  <si>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</si>
  <si>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</si>
  <si>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</si>
  <si>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</si>
  <si>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</si>
  <si>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</si>
  <si>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</si>
  <si>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</si>
  <si>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</si>
  <si>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</si>
  <si>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</si>
  <si>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</si>
  <si>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</si>
  <si>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</si>
  <si>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</si>
  <si>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</si>
  <si>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</si>
  <si>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</si>
  <si>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</si>
  <si>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</si>
  <si>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</si>
  <si>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</si>
  <si>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</si>
  <si>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</si>
  <si>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</si>
  <si>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</si>
  <si>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</si>
  <si>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</si>
  <si>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</si>
  <si>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</si>
  <si>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</si>
  <si>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</si>
  <si>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</si>
  <si>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</si>
  <si>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</si>
  <si>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</si>
  <si>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</si>
  <si>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</si>
  <si>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</si>
  <si>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</si>
  <si>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</si>
  <si>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</si>
  <si>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</si>
  <si>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</si>
  <si>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</si>
  <si>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</si>
  <si>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</si>
  <si>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</si>
  <si>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</si>
  <si>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</si>
  <si>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</si>
  <si>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</si>
  <si>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</si>
  <si>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</si>
  <si>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</si>
  <si>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</si>
  <si>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</si>
  <si>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</si>
  <si>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</si>
  <si>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</si>
  <si>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</si>
  <si>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</si>
  <si>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</si>
  <si>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</si>
  <si>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</si>
  <si>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</si>
  <si>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</si>
  <si>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</si>
  <si>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</si>
  <si>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</si>
  <si>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</si>
  <si>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</si>
  <si>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</si>
  <si>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</si>
  <si>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</si>
  <si>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</si>
  <si>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</si>
  <si>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</si>
  <si>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</si>
  <si>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</si>
  <si>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</si>
  <si>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</si>
  <si>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</si>
  <si>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</si>
  <si>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</si>
  <si>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</si>
  <si>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</si>
  <si>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</si>
  <si>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</si>
  <si>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</si>
  <si>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</si>
  <si>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</si>
  <si>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</si>
  <si>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</si>
  <si>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</si>
  <si>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</si>
  <si>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</si>
  <si>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</si>
  <si>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</si>
  <si>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</si>
  <si>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</si>
  <si>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</si>
  <si>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</si>
  <si>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</si>
  <si>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</si>
  <si>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</si>
  <si>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</si>
  <si>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</si>
  <si>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</si>
  <si>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</si>
  <si>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</si>
  <si>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</si>
  <si>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</si>
  <si>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</si>
  <si>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</si>
  <si>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</si>
  <si>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</si>
  <si>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</si>
  <si>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</si>
  <si>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</si>
  <si>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</si>
  <si>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</si>
  <si>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</si>
  <si>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</si>
  <si>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</si>
  <si>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</si>
  <si>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</si>
  <si>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</si>
  <si>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</si>
  <si>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</si>
  <si>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</si>
  <si>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</si>
  <si>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</si>
  <si>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</si>
  <si>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</si>
  <si>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</si>
  <si>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</si>
  <si>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</si>
  <si>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</si>
  <si>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</si>
  <si>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</si>
  <si>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</si>
  <si>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</si>
  <si>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</si>
  <si>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</si>
  <si>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</si>
  <si>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</si>
  <si>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</si>
  <si>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</si>
  <si>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</si>
  <si>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</si>
  <si>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</si>
  <si>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</si>
  <si>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</si>
  <si>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</si>
  <si>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</si>
  <si>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</si>
  <si>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</si>
  <si>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</si>
  <si>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</si>
  <si>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</si>
  <si>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</si>
  <si>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</si>
  <si>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</si>
  <si>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</si>
  <si>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</si>
  <si>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</si>
  <si>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</si>
  <si>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</si>
  <si>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</si>
  <si>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</si>
  <si>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</si>
  <si>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</si>
  <si>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</si>
  <si>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</si>
  <si>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</si>
  <si>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</si>
  <si>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</si>
  <si>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</si>
  <si>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</si>
  <si>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</si>
  <si>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</si>
  <si>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</si>
  <si>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</si>
  <si>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</si>
  <si>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</si>
  <si>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</si>
  <si>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</si>
  <si>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</si>
  <si>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</si>
  <si>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</si>
  <si>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</si>
  <si>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</si>
  <si>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</si>
  <si>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</si>
  <si>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</si>
  <si>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</si>
  <si>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</si>
  <si>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</si>
  <si>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</si>
  <si>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</si>
  <si>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</si>
  <si>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</si>
  <si>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</si>
  <si>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</si>
  <si>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</si>
  <si>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</si>
  <si>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</si>
  <si>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</si>
  <si>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</si>
  <si>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</si>
  <si>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</si>
  <si>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</si>
  <si>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</si>
  <si>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</si>
  <si>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</si>
  <si>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</si>
  <si>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</si>
  <si>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</si>
  <si>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</si>
  <si>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</si>
  <si>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</si>
  <si>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</si>
  <si>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</si>
  <si>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</si>
  <si>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</si>
  <si>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</si>
  <si>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</si>
  <si>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</si>
  <si>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</si>
  <si>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</si>
  <si>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</si>
  <si>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</si>
  <si>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</si>
  <si>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</si>
  <si>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</si>
  <si>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</si>
  <si>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</si>
  <si>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</si>
  <si>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</si>
  <si>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</si>
  <si>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</si>
  <si>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</si>
  <si>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</si>
  <si>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</si>
  <si>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</si>
  <si>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</si>
  <si>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</si>
  <si>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</si>
  <si>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</si>
  <si>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</si>
  <si>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</si>
  <si>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</si>
  <si>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</si>
  <si>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</si>
  <si>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</si>
  <si>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</si>
  <si>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</si>
  <si>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</si>
  <si>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</si>
  <si>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</si>
  <si>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</si>
  <si>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</si>
  <si>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</si>
  <si>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</si>
  <si>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</si>
  <si>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</si>
  <si>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</si>
  <si>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</si>
  <si>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</si>
  <si>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</si>
  <si>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</si>
  <si>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</si>
  <si>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</si>
  <si>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</si>
  <si>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</si>
  <si>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</si>
  <si>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</si>
  <si>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</si>
  <si>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</si>
  <si>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</si>
  <si>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</si>
  <si>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</si>
  <si>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</si>
  <si>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</si>
  <si>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</si>
  <si>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</si>
  <si>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</si>
  <si>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</si>
  <si>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</si>
  <si>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</si>
  <si>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</si>
  <si>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</si>
  <si>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</si>
  <si>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</si>
  <si>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</si>
  <si>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</si>
  <si>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</si>
  <si>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</si>
  <si>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</si>
  <si>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</si>
  <si>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</si>
  <si>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</si>
  <si>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</si>
  <si>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</si>
  <si>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</si>
  <si>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</si>
  <si>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</si>
  <si>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</si>
  <si>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</si>
  <si>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</si>
  <si>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</si>
  <si>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</si>
  <si>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</si>
  <si>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</si>
  <si>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</si>
  <si>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</si>
  <si>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</si>
  <si>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</si>
  <si>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</si>
  <si>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</si>
  <si>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</si>
  <si>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</si>
  <si>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</si>
  <si>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</si>
  <si>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</si>
  <si>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</si>
  <si>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</si>
  <si>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</si>
  <si>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</si>
  <si>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</si>
  <si>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</si>
  <si>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</si>
  <si>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</si>
  <si>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</si>
  <si>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</si>
  <si>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</si>
  <si>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</si>
  <si>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</si>
  <si>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</si>
  <si>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</si>
  <si>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</si>
  <si>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</si>
  <si>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</si>
  <si>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</si>
  <si>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</si>
  <si>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</si>
  <si>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</si>
  <si>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</si>
  <si>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</si>
  <si>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</si>
  <si>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</si>
  <si>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</si>
  <si>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</si>
  <si>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</si>
  <si>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</si>
  <si>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</si>
  <si>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</si>
  <si>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</si>
  <si>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</si>
  <si>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</si>
  <si>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</si>
  <si>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</si>
  <si>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</si>
  <si>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</si>
  <si>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</si>
  <si>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</si>
  <si>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</si>
  <si>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</si>
  <si>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</si>
  <si>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</si>
  <si>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</si>
  <si>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</si>
  <si>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</si>
  <si>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</si>
  <si>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</si>
  <si>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</si>
  <si>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</si>
  <si>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</si>
  <si>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</si>
  <si>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</si>
  <si>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</si>
  <si>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</si>
  <si>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</si>
  <si>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</si>
  <si>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</si>
  <si>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</si>
  <si>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</si>
  <si>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</si>
  <si>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</si>
  <si>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</si>
  <si>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</si>
  <si>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</si>
  <si>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</si>
  <si>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</si>
  <si>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</si>
  <si>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</si>
  <si>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</si>
  <si>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</si>
  <si>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</si>
  <si>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</si>
  <si>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</si>
  <si>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</si>
  <si>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</si>
  <si>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</si>
  <si>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</si>
  <si>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</si>
  <si>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</si>
  <si>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</si>
  <si>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</si>
  <si>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</si>
  <si>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</si>
  <si>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</si>
  <si>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</si>
  <si>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</si>
  <si>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</si>
  <si>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</si>
  <si>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</si>
  <si>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</si>
  <si>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</si>
  <si>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</si>
  <si>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</si>
  <si>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</si>
  <si>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</si>
  <si>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</si>
  <si>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</si>
  <si>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</si>
  <si>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</si>
  <si>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</si>
  <si>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</si>
  <si>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</si>
  <si>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</si>
  <si>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</si>
  <si>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</si>
  <si>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</si>
  <si>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</si>
  <si>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</si>
  <si>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</si>
  <si>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</si>
  <si>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</si>
  <si>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</si>
  <si>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</si>
  <si>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</si>
  <si>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</si>
  <si>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</si>
  <si>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</si>
  <si>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</si>
  <si>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</si>
  <si>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</si>
  <si>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</si>
  <si>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</si>
  <si>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</si>
  <si>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</si>
  <si>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</si>
  <si>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</si>
  <si>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</si>
  <si>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</si>
  <si>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</si>
  <si>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</si>
  <si>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</si>
  <si>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</si>
  <si>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</si>
  <si>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</si>
  <si>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</si>
  <si>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</si>
  <si>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</si>
  <si>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</si>
  <si>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</si>
  <si>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</si>
  <si>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</si>
  <si>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</si>
  <si>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</si>
  <si>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</si>
  <si>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</si>
  <si>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</si>
  <si>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</si>
  <si>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</si>
  <si>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</si>
  <si>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</si>
  <si>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</si>
  <si>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</si>
  <si>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</si>
  <si>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</si>
  <si>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</si>
  <si>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</si>
  <si>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</si>
  <si>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</si>
  <si>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</si>
  <si>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</si>
  <si>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</si>
  <si>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</si>
  <si>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</si>
  <si>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</si>
  <si>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</si>
  <si>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</si>
  <si>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</si>
  <si>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</si>
  <si>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</si>
  <si>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</si>
  <si>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</si>
  <si>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</si>
  <si>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</si>
  <si>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</si>
  <si>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</si>
  <si>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</si>
  <si>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</si>
  <si>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</si>
  <si>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</si>
  <si>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</si>
  <si>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</si>
  <si>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</si>
  <si>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</si>
  <si>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</si>
  <si>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</si>
  <si>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</si>
  <si>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</si>
  <si>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</si>
  <si>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</si>
  <si>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</si>
  <si>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</si>
  <si>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</si>
  <si>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</si>
  <si>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</si>
  <si>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</si>
  <si>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</si>
  <si>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</si>
  <si>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</si>
  <si>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</si>
  <si>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</si>
  <si>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</si>
  <si>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</si>
  <si>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</si>
  <si>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</si>
  <si>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</si>
  <si>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</si>
  <si>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</si>
  <si>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</si>
  <si>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</si>
  <si>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</si>
  <si>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</si>
  <si>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</si>
  <si>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</si>
  <si>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</si>
  <si>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</si>
  <si>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</si>
  <si>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</si>
  <si>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</si>
  <si>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</si>
  <si>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</si>
  <si>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</si>
  <si>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</si>
  <si>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</si>
  <si>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</si>
  <si>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</si>
  <si>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</si>
  <si>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</si>
  <si>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</si>
  <si>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</si>
  <si>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</si>
  <si>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</si>
  <si>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</si>
  <si>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</si>
  <si>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</si>
  <si>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</si>
  <si>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</si>
  <si>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</si>
  <si>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</si>
  <si>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</si>
  <si>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</si>
  <si>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</si>
  <si>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</si>
  <si>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</si>
  <si>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</si>
  <si>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</si>
  <si>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</si>
  <si>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</si>
  <si>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</si>
  <si>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</si>
  <si>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</si>
  <si>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</si>
  <si>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</si>
  <si>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</si>
  <si>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</si>
  <si>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</si>
  <si>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</si>
  <si>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</si>
  <si>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</si>
  <si>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</si>
  <si>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</si>
  <si>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</si>
  <si>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</si>
  <si>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</si>
  <si>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</si>
  <si>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</si>
  <si>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</si>
  <si>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</si>
  <si>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</si>
  <si>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</si>
  <si>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</si>
  <si>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</si>
  <si>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</si>
  <si>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</si>
  <si>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</si>
  <si>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</si>
  <si>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</si>
  <si>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</si>
  <si>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</si>
  <si>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</si>
  <si>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</si>
  <si>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</si>
  <si>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</si>
  <si>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</si>
  <si>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</si>
  <si>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</si>
  <si>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</si>
  <si>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</si>
  <si>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</si>
  <si>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</si>
  <si>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</si>
  <si>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</si>
  <si>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</si>
  <si>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</si>
  <si>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</si>
  <si>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</si>
  <si>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</si>
  <si>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</si>
  <si>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</si>
  <si>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</si>
  <si>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</si>
  <si>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</si>
  <si>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</si>
  <si>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</si>
  <si>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</si>
  <si>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</si>
  <si>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</si>
  <si>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</si>
  <si>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</si>
  <si>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</si>
  <si>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</si>
  <si>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</si>
  <si>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</si>
  <si>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</si>
  <si>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</si>
  <si>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</si>
  <si>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</si>
  <si>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</si>
  <si>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</si>
  <si>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</si>
  <si>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</si>
  <si>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</si>
  <si>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</si>
  <si>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</si>
  <si>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</si>
  <si>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</si>
  <si>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</si>
  <si>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</si>
  <si>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</si>
  <si>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</si>
  <si>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</si>
  <si>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</si>
  <si>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</si>
  <si>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</si>
  <si>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</si>
  <si>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</si>
  <si>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</si>
  <si>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</si>
  <si>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</si>
  <si>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</si>
  <si>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</si>
  <si>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</si>
  <si>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</si>
  <si>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</si>
  <si>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</si>
  <si>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</si>
  <si>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</si>
  <si>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</si>
  <si>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</si>
  <si>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</si>
  <si>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</si>
  <si>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</si>
  <si>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</si>
  <si>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</si>
  <si>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</si>
  <si>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</si>
  <si>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</si>
  <si>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</si>
  <si>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</si>
  <si>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</si>
  <si>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</si>
  <si>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</si>
  <si>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</si>
  <si>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</si>
  <si>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</si>
  <si>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</si>
  <si>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</si>
  <si>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</si>
  <si>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</si>
  <si>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</si>
  <si>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</si>
  <si>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</si>
  <si>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</si>
  <si>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</si>
  <si>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</si>
  <si>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</si>
  <si>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</si>
  <si>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</si>
  <si>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</si>
  <si>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</si>
  <si>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</si>
  <si>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</si>
  <si>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</si>
  <si>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</si>
  <si>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</si>
  <si>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</si>
  <si>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</si>
  <si>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</si>
  <si>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</si>
  <si>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</si>
  <si>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</si>
  <si>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</si>
  <si>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</si>
  <si>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</si>
  <si>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</si>
  <si>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</si>
  <si>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</si>
  <si>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</si>
  <si>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</si>
  <si>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</si>
  <si>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</si>
  <si>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</si>
  <si>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</si>
  <si>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</si>
  <si>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</si>
  <si>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</si>
  <si>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</si>
  <si>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</si>
  <si>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</si>
  <si>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</si>
  <si>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</si>
  <si>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</si>
  <si>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</si>
  <si>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</si>
  <si>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</si>
  <si>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</si>
  <si>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</si>
  <si>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</si>
  <si>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</si>
  <si>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</si>
  <si>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</si>
  <si>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</si>
  <si>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</si>
  <si>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</si>
  <si>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</si>
  <si>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</si>
  <si>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</si>
  <si>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</si>
  <si>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</si>
  <si>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</si>
  <si>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</si>
  <si>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</si>
  <si>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</si>
  <si>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</si>
  <si>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</si>
  <si>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</si>
  <si>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</si>
  <si>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</si>
  <si>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</si>
  <si>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</si>
  <si>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</si>
  <si>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</si>
  <si>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</si>
  <si>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</si>
  <si>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</si>
  <si>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</si>
  <si>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</si>
  <si>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</si>
  <si>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</si>
  <si>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</si>
  <si>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</si>
  <si>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</si>
  <si>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</si>
  <si>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</si>
  <si>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</si>
  <si>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</si>
  <si>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</si>
  <si>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</si>
  <si>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</si>
  <si>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</si>
  <si>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</si>
  <si>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</si>
  <si>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</si>
  <si>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</si>
  <si>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</si>
  <si>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</si>
  <si>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</si>
  <si>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</si>
  <si>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</si>
  <si>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</si>
  <si>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</si>
  <si>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</si>
  <si>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</si>
  <si>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</si>
  <si>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</si>
  <si>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</si>
  <si>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</si>
  <si>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</si>
  <si>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</si>
  <si>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</si>
  <si>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</si>
  <si>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</si>
  <si>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</si>
  <si>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</si>
  <si>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</si>
  <si>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</si>
  <si>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</si>
  <si>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</si>
  <si>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</si>
  <si>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</si>
  <si>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</si>
  <si>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</si>
  <si>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</si>
  <si>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</si>
  <si>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</si>
  <si>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</si>
  <si>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</si>
  <si>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</si>
  <si>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</si>
  <si>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</si>
  <si>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</si>
  <si>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</si>
  <si>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</si>
  <si>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</si>
  <si>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</si>
  <si>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</si>
  <si>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</si>
  <si>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</si>
  <si>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</si>
  <si>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</si>
  <si>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</si>
  <si>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</si>
  <si>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</si>
  <si>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</si>
  <si>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</si>
  <si>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</si>
  <si>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</si>
  <si>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</si>
  <si>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</si>
  <si>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</si>
  <si>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</si>
  <si>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</si>
  <si>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</si>
  <si>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</si>
  <si>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</si>
  <si>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</si>
  <si>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</si>
  <si>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</si>
  <si>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</si>
  <si>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</si>
  <si>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</si>
  <si>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</si>
  <si>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</si>
  <si>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</si>
  <si>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</si>
  <si>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</si>
  <si>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</si>
  <si>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</si>
  <si>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</si>
  <si>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</si>
  <si>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</si>
  <si>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</si>
  <si>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</si>
  <si>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</si>
  <si>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</si>
  <si>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</si>
  <si>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</si>
  <si>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</si>
  <si>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</si>
  <si>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</si>
  <si>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</si>
  <si>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</si>
  <si>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</si>
  <si>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</si>
  <si>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</si>
  <si>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</si>
  <si>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</si>
  <si>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</si>
  <si>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</si>
  <si>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</si>
  <si>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</si>
  <si>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</si>
  <si>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</si>
  <si>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</si>
  <si>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</si>
  <si>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</si>
  <si>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</si>
  <si>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</si>
  <si>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</si>
  <si>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</si>
  <si>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</si>
  <si>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</si>
  <si>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</si>
  <si>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</si>
  <si>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</si>
  <si>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</si>
  <si>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</si>
  <si>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</si>
  <si>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</si>
  <si>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</si>
  <si>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</si>
  <si>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</si>
  <si>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</si>
  <si>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</si>
  <si>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</si>
  <si>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</si>
  <si>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</si>
  <si>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</si>
  <si>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</si>
  <si>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</si>
  <si>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</si>
  <si>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</si>
  <si>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</si>
  <si>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</si>
  <si>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</si>
  <si>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</si>
  <si>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</si>
  <si>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</si>
  <si>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</si>
  <si>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</si>
  <si>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</si>
  <si>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</si>
  <si>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</si>
  <si>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</si>
  <si>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</si>
  <si>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</si>
  <si>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</si>
  <si>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</si>
  <si>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</si>
  <si>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</si>
  <si>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</si>
  <si>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</si>
  <si>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</si>
  <si>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</si>
  <si>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</si>
  <si>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</si>
  <si>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</si>
  <si>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</si>
  <si>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</si>
  <si>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</si>
  <si>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</si>
  <si>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</si>
  <si>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</si>
  <si>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</si>
  <si>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</si>
  <si>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</si>
  <si>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</si>
  <si>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</si>
  <si>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</si>
  <si>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</si>
  <si>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</si>
  <si>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</si>
  <si>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</si>
  <si>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</si>
  <si>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</si>
  <si>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</si>
  <si>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</si>
  <si>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</si>
  <si>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</si>
  <si>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</si>
  <si>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</si>
  <si>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</si>
  <si>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</si>
  <si>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</si>
  <si>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</si>
  <si>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</si>
  <si>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</si>
  <si>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</si>
  <si>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</si>
  <si>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</si>
  <si>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</si>
  <si>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</si>
  <si>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</si>
  <si>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</si>
  <si>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</si>
  <si>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</si>
  <si>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</si>
  <si>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</si>
  <si>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</si>
  <si>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</si>
  <si>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</si>
  <si>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</si>
  <si>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</si>
  <si>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</si>
  <si>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</si>
  <si>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</si>
  <si>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</si>
  <si>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</si>
  <si>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</si>
  <si>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</si>
  <si>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</si>
  <si>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</si>
  <si>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</si>
  <si>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</si>
  <si>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</si>
  <si>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</si>
  <si>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</si>
  <si>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</si>
  <si>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</si>
  <si>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</si>
  <si>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</si>
  <si>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</si>
  <si>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</si>
  <si>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</si>
  <si>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</si>
  <si>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</si>
  <si>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</si>
  <si>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</si>
  <si>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</si>
  <si>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</si>
  <si>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</si>
  <si>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</si>
  <si>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</si>
  <si>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</si>
  <si>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</si>
  <si>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</si>
  <si>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</si>
  <si>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</si>
  <si>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</si>
  <si>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</si>
  <si>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</si>
  <si>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</si>
  <si>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</si>
  <si>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</si>
  <si>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</si>
  <si>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</si>
  <si>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</si>
  <si>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</si>
  <si>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</si>
  <si>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</si>
  <si>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</si>
  <si>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</si>
  <si>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</si>
  <si>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</si>
  <si>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</si>
  <si>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</si>
  <si>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</si>
  <si>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</si>
  <si>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</si>
  <si>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</si>
  <si>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</si>
  <si>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</si>
  <si>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</si>
  <si>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</si>
  <si>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</si>
  <si>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</si>
  <si>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</si>
  <si>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</si>
  <si>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</si>
  <si>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</si>
  <si>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</si>
  <si>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</si>
  <si>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</si>
  <si>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</si>
  <si>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</si>
  <si>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</si>
  <si>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</si>
  <si>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</si>
  <si>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</si>
  <si>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</si>
  <si>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</si>
  <si>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</si>
  <si>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</si>
  <si>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</si>
  <si>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</si>
  <si>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</si>
  <si>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</si>
  <si>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</si>
  <si>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</si>
  <si>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</si>
  <si>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</si>
  <si>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</si>
  <si>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</si>
  <si>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</si>
  <si>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</si>
  <si>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</si>
  <si>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</si>
  <si>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</si>
  <si>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</si>
  <si>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</si>
  <si>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</si>
  <si>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</si>
  <si>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</si>
  <si>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</si>
  <si>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</si>
  <si>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</si>
  <si>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</si>
  <si>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</si>
  <si>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</si>
  <si>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</si>
  <si>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</si>
  <si>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</si>
  <si>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</si>
  <si>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</si>
  <si>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</si>
  <si>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</si>
  <si>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</si>
  <si>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</si>
  <si>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</si>
  <si>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</si>
  <si>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</si>
  <si>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</si>
  <si>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</si>
  <si>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</si>
  <si>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</si>
  <si>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</si>
  <si>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</si>
  <si>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</si>
  <si>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</si>
  <si>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</si>
  <si>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</si>
  <si>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</si>
  <si>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</si>
  <si>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</si>
  <si>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</si>
  <si>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</si>
  <si>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</si>
  <si>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</si>
  <si>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</si>
  <si>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</si>
  <si>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</si>
  <si>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</si>
  <si>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</si>
  <si>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</si>
  <si>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</si>
  <si>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</si>
  <si>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</si>
  <si>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</si>
  <si>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</si>
  <si>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</si>
  <si>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</si>
  <si>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</si>
  <si>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</si>
  <si>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</si>
  <si>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</si>
  <si>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</si>
  <si>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</si>
  <si>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</si>
  <si>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</si>
  <si>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</si>
  <si>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</si>
  <si>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</si>
  <si>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</si>
  <si>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</si>
  <si>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</si>
  <si>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</si>
  <si>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</si>
  <si>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</si>
  <si>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</si>
  <si>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</si>
  <si>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</si>
  <si>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</si>
  <si>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</si>
  <si>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</si>
  <si>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</si>
  <si>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</si>
  <si>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</si>
  <si>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</si>
  <si>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</si>
  <si>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</si>
  <si>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</si>
  <si>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</si>
  <si>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</si>
  <si>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</si>
  <si>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</si>
  <si>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</si>
  <si>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</si>
  <si>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</si>
  <si>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</si>
  <si>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</si>
  <si>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</si>
  <si>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</si>
  <si>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</si>
  <si>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</si>
  <si>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</si>
  <si>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</si>
  <si>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</si>
  <si>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</si>
  <si>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</si>
  <si>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</si>
  <si>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</si>
  <si>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</si>
  <si>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</si>
  <si>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</si>
  <si>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</si>
  <si>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</si>
  <si>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</si>
  <si>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</si>
  <si>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</si>
  <si>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</si>
  <si>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</si>
  <si>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</si>
  <si>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</si>
  <si>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</si>
  <si>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</si>
  <si>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</si>
  <si>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</si>
  <si>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</si>
  <si>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</si>
  <si>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</si>
  <si>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</si>
  <si>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</si>
  <si>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</si>
  <si>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</si>
  <si>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</si>
  <si>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</si>
  <si>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</si>
  <si>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</si>
  <si>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</si>
  <si>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</si>
  <si>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</si>
  <si>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</si>
  <si>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</si>
  <si>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</si>
  <si>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</si>
  <si>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</si>
  <si>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</si>
  <si>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</si>
  <si>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</si>
  <si>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</si>
  <si>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</si>
  <si>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</si>
  <si>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</si>
  <si>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</si>
  <si>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</si>
  <si>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</si>
  <si>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</si>
  <si>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</si>
  <si>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</si>
  <si>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</si>
  <si>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</si>
  <si>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</si>
  <si>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</si>
  <si>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</si>
  <si>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</si>
  <si>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</si>
  <si>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</si>
  <si>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</si>
  <si>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</si>
  <si>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</si>
  <si>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</si>
  <si>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</si>
  <si>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</si>
  <si>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</si>
  <si>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</si>
  <si>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</si>
  <si>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</si>
  <si>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</si>
  <si>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</si>
  <si>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</si>
  <si>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</si>
  <si>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</si>
  <si>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</si>
  <si>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</si>
  <si>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</si>
  <si>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</si>
  <si>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</si>
  <si>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</si>
  <si>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</si>
  <si>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</si>
  <si>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</si>
  <si>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</si>
  <si>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</si>
  <si>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</si>
  <si>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</si>
  <si>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</si>
  <si>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</si>
  <si>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</si>
  <si>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</si>
  <si>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</si>
  <si>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</si>
  <si>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</si>
  <si>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</si>
  <si>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</si>
  <si>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</si>
  <si>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</si>
  <si>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</si>
  <si>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</si>
  <si>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</si>
  <si>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</si>
  <si>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</si>
  <si>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</si>
  <si>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</si>
  <si>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</si>
  <si>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</si>
  <si>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</si>
  <si>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</si>
  <si>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</si>
  <si>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</si>
  <si>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</si>
  <si>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</si>
  <si>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</si>
  <si>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</si>
  <si>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</si>
  <si>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</si>
  <si>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</si>
  <si>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</si>
  <si>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</si>
  <si>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</si>
  <si>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</si>
  <si>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</si>
  <si>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</si>
  <si>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</si>
  <si>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</si>
  <si>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</si>
  <si>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</si>
  <si>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</si>
  <si>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</si>
  <si>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</si>
  <si>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</si>
  <si>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</si>
  <si>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</si>
  <si>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</si>
  <si>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</si>
  <si>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</si>
  <si>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</si>
  <si>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</si>
  <si>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</si>
  <si>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</si>
  <si>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</si>
  <si>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</si>
  <si>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</si>
  <si>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</si>
  <si>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</si>
  <si>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</si>
  <si>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</si>
  <si>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</si>
  <si>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</si>
  <si>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</si>
  <si>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</si>
  <si>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</si>
  <si>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</si>
  <si>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</si>
  <si>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</si>
  <si>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</si>
  <si>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</si>
  <si>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</si>
  <si>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</si>
  <si>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</si>
  <si>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</si>
  <si>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</si>
  <si>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</si>
  <si>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</si>
  <si>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</si>
  <si>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</si>
  <si>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</si>
  <si>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</si>
  <si>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</si>
  <si>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</si>
  <si>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</si>
  <si>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</si>
  <si>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</si>
  <si>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</si>
  <si>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</si>
  <si>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</si>
  <si>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</si>
  <si>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</si>
  <si>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</si>
  <si>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</si>
  <si>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</si>
  <si>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</si>
  <si>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</si>
  <si>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</si>
  <si>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</si>
  <si>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</si>
  <si>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</si>
  <si>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</si>
  <si>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</si>
  <si>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</si>
  <si>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</si>
  <si>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</si>
  <si>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</si>
  <si>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</si>
  <si>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</si>
  <si>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</si>
  <si>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</si>
  <si>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</si>
  <si>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</si>
  <si>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</si>
  <si>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</si>
  <si>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</si>
  <si>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</si>
  <si>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</si>
  <si>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</si>
  <si>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</si>
  <si>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</si>
  <si>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</si>
  <si>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</si>
  <si>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</si>
  <si>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</si>
  <si>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</si>
  <si>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</si>
  <si>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</si>
  <si>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</si>
  <si>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</si>
  <si>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</si>
  <si>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</si>
  <si>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</si>
  <si>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</si>
  <si>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</si>
  <si>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</si>
  <si>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</si>
  <si>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</si>
  <si>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</si>
  <si>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</si>
  <si>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</si>
  <si>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</si>
  <si>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</si>
  <si>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</si>
  <si>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</si>
  <si>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</si>
  <si>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</si>
  <si>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</si>
  <si>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</si>
  <si>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</si>
  <si>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</si>
  <si>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</si>
  <si>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</si>
  <si>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</si>
  <si>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</si>
  <si>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</si>
  <si>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</si>
  <si>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</si>
  <si>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</si>
  <si>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</si>
  <si>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</si>
  <si>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</si>
  <si>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</si>
  <si>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</si>
  <si>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</si>
  <si>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</si>
  <si>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</si>
  <si>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</si>
  <si>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</si>
  <si>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</si>
  <si>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</si>
  <si>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</si>
  <si>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</si>
  <si>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</si>
  <si>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</si>
  <si>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</si>
  <si>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</si>
  <si>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</si>
  <si>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</si>
  <si>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</si>
  <si>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</si>
  <si>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</si>
  <si>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</si>
  <si>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</si>
  <si>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</si>
  <si>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</si>
  <si>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</si>
  <si>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</si>
  <si>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</si>
  <si>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</si>
  <si>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</si>
  <si>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</si>
  <si>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</si>
  <si>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</si>
  <si>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</si>
  <si>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</si>
  <si>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</si>
  <si>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</si>
  <si>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</si>
  <si>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</si>
  <si>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</si>
  <si>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</si>
  <si>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</si>
  <si>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</si>
  <si>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</si>
  <si>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</si>
  <si>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</si>
  <si>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</si>
  <si>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</si>
  <si>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</si>
  <si>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</si>
  <si>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</si>
  <si>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</si>
  <si>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</si>
  <si>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</si>
  <si>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</si>
  <si>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</si>
  <si>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</si>
  <si>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</si>
  <si>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</si>
  <si>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</si>
  <si>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</si>
  <si>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</si>
  <si>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</si>
  <si>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</si>
  <si>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</si>
  <si>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</si>
  <si>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</si>
  <si>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</si>
  <si>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</si>
  <si>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</si>
  <si>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</si>
  <si>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</si>
  <si>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</si>
  <si>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</si>
  <si>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</si>
  <si>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</si>
  <si>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</si>
  <si>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</si>
  <si>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</si>
  <si>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</si>
  <si>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</si>
  <si>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</si>
  <si>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</si>
  <si>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</si>
  <si>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</si>
  <si>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</si>
  <si>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</si>
  <si>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</si>
  <si>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</si>
  <si>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</si>
  <si>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</si>
  <si>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</si>
  <si>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</si>
  <si>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</si>
  <si>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</si>
  <si>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</si>
  <si>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</si>
  <si>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</si>
  <si>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</si>
  <si>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</si>
  <si>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</si>
  <si>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</si>
  <si>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</si>
  <si>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</si>
  <si>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</si>
  <si>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</si>
  <si>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</si>
  <si>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</si>
  <si>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</si>
  <si>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</si>
  <si>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</si>
  <si>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</si>
  <si>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</si>
  <si>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</si>
  <si>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</si>
  <si>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</si>
  <si>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</si>
  <si>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</si>
  <si>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</si>
  <si>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</si>
  <si>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</si>
  <si>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</si>
  <si>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</si>
  <si>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</si>
  <si>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</si>
  <si>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</si>
  <si>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</si>
  <si>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</si>
  <si>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</si>
  <si>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</si>
  <si>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</si>
  <si>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</si>
  <si>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</si>
  <si>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</si>
  <si>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</si>
  <si>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</si>
  <si>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</si>
  <si>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</si>
  <si>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</si>
  <si>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</si>
  <si>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</si>
  <si>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</si>
  <si>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</si>
  <si>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</si>
  <si>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</si>
  <si>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</si>
  <si>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</si>
  <si>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</si>
  <si>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</si>
  <si>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</si>
  <si>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</si>
  <si>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</si>
  <si>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</si>
  <si>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</si>
  <si>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</si>
  <si>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</si>
  <si>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</si>
  <si>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</si>
  <si>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</si>
  <si>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</si>
  <si>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</si>
  <si>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</si>
  <si>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</si>
  <si>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</si>
  <si>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</si>
  <si>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</si>
  <si>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</si>
  <si>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</si>
  <si>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</si>
  <si>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</si>
  <si>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</si>
  <si>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</si>
  <si>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</si>
  <si>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</si>
  <si>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</si>
  <si>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</si>
  <si>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</si>
  <si>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</si>
  <si>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</si>
  <si>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</si>
  <si>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</si>
  <si>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</si>
  <si>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</si>
  <si>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</si>
  <si>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</si>
  <si>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</si>
  <si>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</si>
  <si>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</si>
  <si>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</si>
  <si>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</si>
  <si>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</si>
  <si>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</si>
  <si>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</si>
  <si>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</si>
  <si>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</si>
  <si>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</si>
  <si>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</si>
  <si>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</si>
  <si>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</si>
  <si>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</si>
  <si>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</si>
  <si>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</si>
  <si>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</si>
  <si>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</si>
  <si>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</si>
  <si>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</si>
  <si>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</si>
  <si>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</si>
  <si>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</si>
  <si>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</si>
  <si>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</si>
  <si>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</si>
  <si>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</si>
  <si>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</si>
  <si>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</si>
  <si>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</si>
  <si>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</si>
  <si>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</si>
  <si>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</si>
  <si>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</si>
  <si>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</si>
  <si>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</si>
  <si>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</si>
  <si>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</si>
  <si>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</si>
  <si>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</si>
  <si>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</si>
  <si>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</si>
  <si>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</si>
  <si>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</si>
  <si>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</si>
  <si>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</si>
  <si>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</si>
  <si>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</si>
  <si>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</si>
  <si>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</si>
  <si>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</si>
  <si>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</si>
  <si>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</si>
  <si>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</si>
  <si>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</si>
  <si>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</si>
  <si>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</si>
  <si>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</si>
  <si>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</si>
  <si>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</si>
  <si>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</si>
  <si>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</si>
  <si>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</si>
  <si>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</si>
  <si>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</si>
  <si>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</si>
  <si>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</si>
  <si>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</si>
  <si>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</si>
  <si>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</si>
  <si>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</si>
  <si>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</si>
  <si>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</si>
  <si>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</si>
  <si>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</si>
  <si>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</si>
  <si>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</si>
  <si>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</si>
  <si>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</si>
  <si>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</si>
  <si>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</si>
  <si>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</si>
  <si>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</si>
  <si>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</si>
  <si>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</si>
  <si>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</si>
  <si>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</si>
  <si>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</si>
  <si>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</si>
  <si>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</si>
  <si>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</si>
  <si>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</si>
  <si>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</si>
  <si>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</si>
  <si>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</si>
  <si>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</si>
  <si>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</si>
  <si>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</si>
  <si>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</si>
  <si>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</si>
  <si>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</si>
  <si>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</si>
  <si>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</si>
  <si>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</si>
  <si>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</si>
  <si>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</si>
  <si>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</si>
  <si>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</si>
  <si>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</si>
  <si>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</si>
  <si>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</si>
  <si>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</si>
  <si>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</si>
  <si>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</si>
  <si>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</si>
  <si>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</si>
  <si>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</si>
  <si>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</si>
  <si>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</si>
  <si>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</si>
  <si>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</si>
  <si>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</si>
  <si>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</si>
  <si>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</si>
  <si>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</si>
  <si>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</si>
  <si>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</si>
  <si>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</si>
  <si>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</si>
  <si>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</si>
  <si>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</si>
  <si>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</si>
  <si>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</si>
  <si>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</si>
  <si>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</si>
  <si>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</si>
  <si>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</si>
  <si>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</si>
  <si>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</si>
  <si>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</si>
  <si>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</si>
  <si>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</si>
  <si>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</si>
  <si>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</si>
  <si>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</si>
  <si>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</si>
  <si>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</si>
  <si>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</si>
  <si>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</si>
  <si>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</si>
  <si>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</si>
  <si>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</si>
  <si>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</si>
  <si>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</si>
  <si>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</si>
  <si>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</si>
  <si>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</si>
  <si>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</si>
  <si>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</si>
  <si>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</si>
  <si>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</si>
  <si>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</si>
  <si>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</si>
  <si>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</si>
  <si>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</si>
  <si>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</si>
  <si>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</si>
  <si>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</si>
  <si>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</si>
  <si>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</si>
  <si>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</si>
  <si>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</si>
  <si>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</si>
  <si>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</si>
  <si>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</si>
  <si>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</si>
  <si>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</si>
  <si>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</si>
  <si>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</si>
  <si>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</si>
  <si>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</si>
  <si>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</si>
  <si>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</si>
  <si>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</si>
  <si>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</si>
  <si>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</si>
  <si>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</si>
  <si>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</si>
  <si>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</si>
  <si>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</si>
  <si>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</si>
  <si>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</si>
  <si>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</si>
  <si>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</si>
  <si>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</si>
  <si>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</si>
  <si>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</si>
  <si>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</si>
  <si>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</si>
  <si>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</si>
  <si>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</si>
  <si>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</si>
  <si>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</si>
  <si>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</si>
  <si>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</si>
  <si>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</si>
  <si>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</si>
  <si>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</si>
  <si>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</si>
  <si>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</si>
  <si>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</si>
  <si>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</si>
  <si>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</si>
  <si>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</si>
  <si>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</si>
  <si>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</si>
  <si>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</si>
  <si>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</si>
  <si>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</si>
  <si>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</si>
  <si>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</si>
  <si>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</si>
  <si>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</si>
  <si>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</si>
  <si>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</si>
  <si>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</si>
  <si>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</si>
  <si>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</si>
  <si>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</si>
  <si>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</si>
  <si>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</si>
  <si>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</si>
  <si>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</si>
  <si>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</si>
  <si>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</si>
  <si>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</si>
  <si>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</si>
  <si>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</si>
  <si>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</si>
  <si>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</si>
  <si>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</si>
  <si>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</si>
  <si>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</si>
  <si>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</si>
  <si>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</si>
  <si>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</si>
  <si>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</si>
  <si>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</si>
  <si>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</si>
  <si>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</si>
  <si>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</si>
  <si>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</si>
  <si>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</si>
  <si>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</si>
  <si>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</si>
  <si>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</si>
  <si>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</si>
  <si>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</si>
  <si>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</si>
  <si>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</si>
  <si>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</si>
  <si>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</si>
  <si>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</si>
  <si>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</si>
  <si>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</si>
  <si>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</si>
  <si>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</si>
  <si>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</si>
  <si>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</si>
  <si>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</si>
  <si>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</si>
  <si>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</si>
  <si>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</si>
  <si>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</si>
  <si>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</si>
  <si>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</si>
  <si>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</si>
  <si>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</si>
  <si>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</si>
  <si>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</si>
  <si>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</si>
  <si>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</si>
  <si>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</si>
  <si>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</si>
  <si>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</si>
  <si>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</si>
  <si>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</si>
  <si>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</si>
  <si>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</si>
  <si>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</si>
  <si>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</si>
  <si>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</si>
  <si>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</si>
  <si>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</si>
  <si>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</si>
  <si>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</si>
  <si>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</si>
  <si>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</si>
  <si>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</si>
  <si>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</si>
  <si>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</si>
  <si>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</si>
  <si>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</si>
  <si>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</si>
  <si>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</si>
  <si>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</si>
  <si>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</si>
  <si>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</si>
  <si>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</si>
  <si>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</si>
  <si>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</si>
  <si>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</si>
  <si>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</si>
  <si>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</si>
  <si>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</si>
  <si>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</si>
  <si>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</si>
  <si>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</si>
  <si>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</si>
  <si>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</si>
  <si>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</si>
  <si>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</si>
  <si>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</si>
  <si>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</si>
  <si>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</si>
  <si>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</si>
  <si>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</si>
  <si>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</si>
  <si>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</si>
  <si>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</si>
  <si>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</si>
  <si>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</si>
  <si>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</si>
  <si>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</si>
  <si>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</si>
  <si>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</si>
  <si>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</si>
  <si>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</si>
  <si>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</si>
  <si>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</si>
  <si>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</si>
  <si>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</si>
  <si>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</si>
  <si>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</si>
  <si>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</si>
  <si>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</si>
  <si>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</si>
  <si>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</si>
  <si>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</si>
  <si>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</si>
  <si>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</si>
  <si>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</si>
  <si>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</si>
  <si>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</si>
  <si>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</si>
  <si>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</si>
  <si>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</si>
  <si>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</si>
  <si>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</si>
  <si>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</si>
  <si>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</si>
  <si>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</si>
  <si>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</si>
  <si>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</si>
  <si>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</si>
  <si>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</si>
  <si>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</si>
  <si>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</si>
  <si>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</si>
  <si>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</si>
  <si>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</si>
  <si>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</si>
  <si>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</si>
  <si>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</si>
  <si>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</si>
  <si>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</si>
  <si>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</si>
  <si>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</si>
  <si>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</si>
  <si>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</si>
  <si>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</si>
  <si>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</si>
  <si>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</si>
  <si>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</si>
  <si>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</si>
  <si>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</si>
  <si>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</si>
  <si>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</si>
  <si>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</si>
  <si>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</si>
  <si>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</si>
  <si>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</si>
  <si>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</si>
  <si>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</si>
  <si>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</si>
  <si>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</si>
  <si>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</si>
  <si>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</si>
  <si>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</si>
  <si>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</si>
  <si>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</si>
  <si>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</si>
  <si>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</si>
  <si>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</si>
  <si>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</si>
  <si>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</si>
  <si>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</si>
  <si>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</si>
  <si>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</si>
  <si>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</si>
  <si>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</si>
  <si>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</si>
  <si>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</si>
  <si>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</si>
  <si>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</si>
  <si>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</si>
  <si>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</si>
  <si>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</si>
  <si>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</si>
  <si>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</si>
  <si>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</si>
  <si>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</si>
  <si>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</si>
  <si>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</si>
  <si>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</si>
  <si>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</si>
  <si>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</si>
  <si>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</si>
  <si>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</si>
  <si>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</si>
  <si>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</si>
  <si>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</si>
  <si>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</si>
  <si>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</si>
  <si>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</si>
  <si>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</si>
  <si>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</si>
  <si>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</si>
  <si>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</si>
  <si>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</si>
  <si>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</si>
  <si>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</si>
  <si>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</si>
  <si>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</si>
  <si>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</si>
  <si>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</si>
  <si>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</si>
  <si>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</si>
  <si>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</si>
  <si>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</si>
  <si>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</si>
  <si>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</si>
  <si>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</si>
  <si>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</si>
  <si>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</si>
  <si>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</si>
  <si>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</si>
  <si>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</si>
  <si>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</si>
  <si>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</si>
  <si>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</si>
  <si>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</si>
  <si>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</si>
  <si>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</si>
  <si>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</si>
  <si>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</si>
  <si>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</si>
  <si>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</si>
  <si>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</si>
  <si>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</si>
  <si>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</si>
  <si>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</si>
  <si>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</si>
  <si>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</si>
  <si>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</si>
  <si>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</si>
  <si>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</si>
  <si>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</si>
  <si>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</si>
  <si>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</si>
  <si>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</si>
  <si>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</si>
  <si>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</si>
  <si>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</si>
  <si>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</si>
  <si>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</si>
  <si>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</si>
  <si>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</si>
  <si>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</si>
  <si>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</si>
  <si>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</si>
  <si>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</si>
  <si>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</si>
  <si>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</si>
  <si>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</si>
  <si>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</si>
  <si>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</si>
  <si>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</si>
  <si>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</si>
  <si>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</si>
  <si>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</si>
  <si>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</si>
  <si>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</si>
  <si>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</si>
  <si>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</si>
  <si>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</si>
  <si>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</si>
  <si>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</si>
  <si>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</si>
  <si>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</si>
  <si>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</si>
  <si>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</si>
  <si>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</si>
  <si>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</si>
  <si>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</si>
  <si>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</si>
  <si>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</si>
  <si>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</si>
  <si>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</si>
  <si>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</si>
  <si>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</si>
  <si>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</si>
  <si>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</si>
  <si>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</si>
  <si>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</si>
  <si>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</si>
  <si>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</si>
  <si>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</si>
  <si>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</si>
  <si>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</si>
  <si>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</si>
  <si>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</si>
  <si>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</si>
  <si>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</si>
  <si>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</si>
  <si>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</si>
  <si>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</si>
  <si>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</si>
  <si>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</si>
  <si>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</si>
  <si>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</si>
  <si>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</si>
  <si>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</si>
  <si>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</si>
  <si>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</si>
  <si>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</si>
  <si>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</si>
  <si>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</si>
  <si>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</si>
  <si>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</si>
  <si>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</si>
  <si>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</si>
  <si>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</si>
  <si>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</si>
  <si>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</si>
  <si>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</si>
  <si>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</si>
  <si>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</si>
  <si>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</si>
  <si>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</si>
  <si>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</si>
  <si>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</si>
  <si>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</si>
  <si>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</si>
  <si>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</si>
  <si>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</si>
  <si>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</si>
  <si>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</si>
  <si>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</si>
  <si>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</si>
  <si>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</si>
  <si>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</si>
  <si>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</si>
  <si>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</si>
  <si>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</si>
  <si>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</si>
  <si>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</si>
  <si>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</si>
  <si>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</si>
  <si>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</si>
  <si>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</si>
  <si>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</si>
  <si>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</si>
  <si>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</si>
  <si>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</si>
  <si>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</si>
  <si>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</si>
  <si>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</si>
  <si>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</si>
  <si>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</si>
  <si>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</si>
  <si>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</si>
  <si>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</si>
  <si>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</si>
  <si>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</si>
  <si>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</si>
  <si>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</si>
  <si>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</si>
  <si>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</si>
  <si>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</si>
  <si>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</si>
  <si>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</si>
  <si>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</si>
  <si>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</si>
  <si>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</si>
  <si>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</si>
  <si>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</si>
  <si>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</si>
  <si>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</si>
  <si>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</si>
  <si>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</si>
  <si>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</si>
  <si>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</si>
  <si>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</si>
  <si>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</si>
  <si>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</si>
  <si>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</si>
  <si>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</si>
  <si>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</si>
  <si>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</si>
  <si>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</si>
  <si>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</si>
  <si>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</si>
  <si>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</si>
  <si>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</si>
  <si>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</si>
  <si>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</si>
  <si>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</si>
  <si>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</si>
  <si>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</si>
  <si>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</si>
  <si>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</si>
  <si>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</si>
  <si>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</si>
  <si>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</si>
  <si>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</si>
  <si>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</si>
  <si>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</si>
  <si>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</si>
  <si>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</si>
  <si>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</si>
  <si>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</si>
  <si>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</si>
  <si>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</si>
  <si>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</si>
  <si>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</si>
  <si>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</si>
  <si>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</si>
  <si>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</si>
  <si>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</si>
  <si>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</si>
  <si>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</si>
  <si>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</si>
  <si>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</si>
  <si>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</si>
  <si>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</si>
  <si>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</si>
  <si>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</si>
  <si>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</si>
  <si>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</si>
  <si>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</si>
  <si>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</si>
  <si>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</si>
  <si>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</si>
  <si>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</si>
  <si>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</si>
  <si>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</si>
  <si>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</si>
  <si>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</si>
  <si>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</si>
  <si>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</si>
  <si>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</si>
  <si>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</si>
  <si>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</si>
  <si>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</si>
  <si>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</si>
  <si>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</si>
  <si>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</si>
  <si>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</si>
  <si>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</si>
  <si>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</si>
  <si>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</si>
  <si>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</si>
  <si>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</si>
  <si>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</si>
  <si>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</si>
  <si>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</si>
  <si>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</si>
  <si>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</si>
  <si>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</si>
  <si>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</si>
  <si>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</si>
  <si>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</si>
  <si>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</si>
  <si>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</si>
  <si>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</si>
  <si>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</si>
  <si>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</si>
  <si>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</si>
  <si>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</si>
  <si>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</si>
  <si>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</si>
  <si>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</si>
  <si>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</si>
  <si>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</si>
  <si>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</si>
  <si>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</si>
  <si>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</si>
  <si>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</si>
  <si>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</si>
  <si>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</si>
  <si>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</si>
  <si>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</si>
  <si>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</si>
  <si>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</si>
  <si>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</si>
  <si>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</si>
  <si>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</si>
  <si>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</si>
  <si>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</si>
  <si>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</si>
  <si>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</si>
  <si>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</si>
  <si>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</si>
  <si>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</si>
  <si>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</si>
  <si>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</si>
  <si>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</si>
  <si>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</si>
  <si>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</si>
  <si>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</si>
  <si>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</si>
  <si>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</si>
  <si>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</si>
  <si>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</si>
  <si>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</si>
  <si>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</si>
  <si>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</si>
  <si>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</si>
  <si>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</si>
  <si>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</si>
  <si>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</si>
  <si>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</si>
  <si>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</si>
  <si>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</si>
  <si>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</si>
  <si>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</si>
  <si>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</si>
  <si>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</si>
  <si>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</si>
  <si>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</si>
  <si>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</si>
  <si>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</si>
  <si>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</si>
  <si>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</si>
  <si>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</si>
  <si>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</si>
  <si>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</si>
  <si>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</si>
  <si>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</si>
  <si>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</si>
  <si>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</si>
  <si>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</si>
  <si>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</si>
  <si>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</si>
  <si>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</si>
  <si>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</si>
  <si>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</si>
  <si>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</si>
  <si>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</si>
  <si>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</si>
  <si>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</si>
  <si>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</si>
  <si>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</si>
  <si>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</si>
  <si>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</si>
  <si>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</si>
  <si>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</si>
  <si>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</si>
  <si>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</si>
  <si>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</si>
  <si>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</si>
  <si>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</si>
  <si>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</si>
  <si>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</si>
  <si>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</si>
  <si>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</si>
  <si>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</si>
  <si>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</si>
  <si>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</si>
  <si>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</si>
  <si>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</si>
  <si>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</si>
  <si>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</si>
  <si>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</si>
  <si>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</si>
  <si>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</si>
  <si>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</si>
  <si>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</si>
  <si>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</si>
  <si>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</si>
  <si>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</si>
  <si>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</si>
  <si>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</si>
  <si>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</si>
  <si>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</si>
  <si>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</si>
  <si>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</si>
  <si>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</si>
  <si>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</si>
  <si>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</si>
  <si>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</si>
  <si>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</si>
  <si>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</si>
  <si>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</si>
  <si>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</si>
  <si>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</si>
  <si>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</si>
  <si>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</si>
  <si>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</si>
  <si>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</si>
  <si>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</si>
  <si>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</si>
  <si>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</si>
  <si>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</si>
  <si>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</si>
  <si>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</si>
  <si>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</si>
  <si>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</si>
  <si>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</si>
  <si>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</si>
  <si>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</si>
  <si>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</si>
  <si>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</si>
  <si>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</si>
  <si>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</si>
  <si>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</si>
  <si>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</si>
  <si>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</si>
  <si>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</si>
  <si>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</si>
  <si>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</si>
  <si>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</si>
  <si>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</si>
  <si>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</si>
  <si>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</si>
  <si>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</si>
  <si>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</si>
  <si>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</si>
  <si>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</si>
  <si>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</si>
  <si>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</si>
  <si>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</si>
  <si>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</si>
  <si>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</si>
  <si>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</si>
  <si>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</si>
  <si>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</si>
  <si>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</si>
  <si>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</si>
  <si>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</si>
  <si>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</si>
  <si>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</si>
  <si>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</si>
  <si>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</si>
  <si>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</si>
  <si>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</si>
  <si>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</si>
  <si>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</si>
  <si>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</si>
  <si>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</si>
  <si>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</si>
  <si>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</si>
  <si>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</si>
  <si>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</si>
  <si>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</si>
  <si>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</si>
  <si>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</si>
  <si>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</si>
  <si>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</si>
  <si>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</si>
  <si>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</si>
  <si>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</si>
  <si>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</si>
  <si>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</si>
  <si>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</si>
  <si>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</si>
  <si>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</si>
  <si>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</si>
  <si>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</si>
  <si>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</si>
  <si>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</si>
  <si>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</si>
  <si>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</si>
  <si>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</si>
  <si>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</si>
  <si>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</si>
  <si>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</si>
  <si>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</si>
  <si>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</si>
  <si>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</si>
  <si>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</si>
  <si>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</si>
  <si>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</si>
  <si>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</si>
  <si>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</si>
  <si>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</si>
  <si>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</si>
  <si>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</si>
  <si>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</si>
  <si>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</si>
  <si>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</si>
  <si>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</si>
  <si>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</si>
  <si>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</si>
  <si>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</si>
  <si>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</si>
  <si>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</si>
  <si>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</si>
  <si>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</si>
  <si>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</si>
  <si>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</si>
  <si>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</si>
  <si>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</si>
  <si>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</si>
  <si>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</si>
  <si>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</si>
  <si>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</si>
  <si>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</si>
  <si>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</si>
  <si>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</si>
  <si>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</si>
  <si>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</si>
  <si>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</si>
  <si>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</si>
  <si>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</si>
  <si>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</si>
  <si>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</si>
  <si>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</si>
  <si>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</si>
  <si>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</si>
  <si>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</si>
  <si>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</si>
  <si>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</si>
  <si>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</si>
  <si>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</si>
  <si>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</si>
  <si>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</si>
  <si>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</si>
  <si>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</si>
  <si>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</si>
  <si>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</si>
  <si>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</si>
  <si>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</si>
  <si>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</si>
  <si>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</si>
  <si>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</si>
  <si>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</si>
  <si>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</si>
  <si>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</si>
  <si>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</si>
  <si>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</si>
  <si>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</si>
  <si>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</si>
  <si>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</si>
  <si>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</si>
  <si>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</si>
  <si>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</si>
  <si>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</si>
  <si>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</si>
  <si>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</si>
  <si>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</si>
  <si>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</si>
  <si>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</si>
  <si>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</si>
  <si>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</si>
  <si>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</si>
  <si>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</si>
  <si>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</si>
  <si>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</si>
  <si>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</si>
  <si>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</si>
  <si>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</si>
  <si>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</si>
  <si>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</si>
  <si>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</si>
  <si>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</si>
  <si>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</si>
  <si>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</si>
  <si>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</si>
  <si>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</si>
  <si>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</si>
  <si>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</si>
  <si>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</si>
  <si>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</si>
  <si>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</si>
  <si>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</si>
  <si>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</si>
  <si>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</si>
  <si>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</si>
  <si>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</si>
  <si>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</si>
  <si>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</si>
  <si>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</si>
  <si>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</si>
  <si>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</si>
  <si>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</si>
  <si>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</si>
  <si>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</si>
  <si>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</si>
  <si>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</si>
  <si>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</si>
  <si>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</si>
  <si>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</si>
  <si>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</si>
  <si>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</si>
  <si>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</si>
  <si>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</si>
  <si>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</si>
  <si>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</si>
  <si>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</si>
  <si>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</si>
  <si>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</si>
  <si>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</si>
  <si>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</si>
  <si>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</si>
  <si>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</si>
  <si>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</si>
  <si>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</si>
  <si>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</si>
  <si>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</si>
  <si>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</si>
  <si>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</si>
  <si>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</si>
  <si>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</si>
  <si>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</si>
  <si>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</si>
  <si>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</si>
  <si>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</si>
  <si>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</si>
  <si>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</si>
  <si>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</si>
  <si>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</si>
  <si>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</si>
  <si>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</si>
  <si>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</si>
  <si>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</si>
  <si>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</si>
  <si>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</si>
  <si>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</si>
  <si>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</si>
  <si>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</si>
  <si>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</si>
  <si>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</si>
  <si>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</si>
  <si>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</si>
  <si>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</si>
  <si>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</si>
  <si>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</si>
  <si>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</si>
  <si>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</si>
  <si>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</si>
  <si>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</si>
  <si>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</si>
  <si>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</si>
  <si>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</si>
  <si>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</si>
  <si>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</si>
  <si>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</si>
  <si>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</si>
  <si>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</si>
  <si>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</si>
  <si>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</si>
  <si>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</si>
  <si>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</si>
  <si>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</si>
  <si>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</si>
  <si>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</si>
  <si>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</si>
  <si>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</si>
  <si>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</si>
  <si>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</si>
  <si>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</si>
  <si>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</si>
  <si>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</si>
  <si>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</si>
  <si>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</si>
  <si>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</si>
  <si>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</si>
  <si>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</si>
  <si>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</si>
  <si>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</si>
  <si>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</si>
  <si>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</si>
  <si>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</si>
  <si>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</si>
  <si>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</si>
  <si>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</si>
  <si>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</si>
  <si>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</si>
  <si>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</si>
  <si>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</si>
  <si>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</si>
  <si>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</si>
  <si>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</si>
  <si>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</si>
  <si>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</si>
  <si>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</si>
  <si>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</si>
  <si>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</si>
  <si>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</si>
  <si>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</si>
  <si>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</si>
  <si>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</si>
  <si>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</si>
  <si>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</si>
  <si>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</si>
  <si>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</si>
  <si>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</si>
  <si>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</si>
  <si>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</si>
  <si>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</si>
  <si>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</si>
  <si>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</si>
  <si>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</si>
  <si>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</si>
  <si>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</si>
  <si>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</si>
  <si>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</si>
  <si>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</si>
  <si>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</si>
  <si>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</si>
  <si>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</si>
  <si>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</si>
  <si>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</si>
  <si>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</si>
  <si>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</si>
  <si>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</si>
  <si>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</si>
  <si>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</si>
  <si>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</si>
  <si>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</si>
  <si>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</si>
  <si>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</si>
  <si>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</si>
  <si>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</si>
  <si>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</si>
  <si>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</si>
  <si>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</si>
  <si>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</si>
  <si>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</si>
  <si>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</si>
  <si>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</si>
  <si>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</si>
  <si>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</si>
  <si>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</si>
  <si>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</si>
  <si>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</si>
  <si>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</si>
  <si>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</si>
  <si>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</si>
  <si>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</si>
  <si>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</si>
  <si>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</si>
  <si>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</si>
  <si>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</si>
  <si>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</si>
  <si>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</si>
  <si>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</si>
  <si>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</si>
  <si>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</si>
  <si>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</si>
  <si>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</si>
  <si>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</si>
  <si>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</si>
  <si>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</si>
  <si>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</si>
  <si>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</si>
  <si>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</si>
  <si>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</si>
  <si>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</si>
  <si>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</si>
  <si>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</si>
  <si>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</si>
  <si>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</si>
  <si>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</si>
  <si>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</si>
  <si>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</si>
  <si>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</si>
  <si>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</si>
  <si>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</si>
  <si>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</si>
  <si>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</si>
  <si>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</si>
  <si>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</si>
  <si>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</si>
  <si>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</si>
  <si>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</si>
  <si>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</si>
  <si>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</si>
  <si>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</si>
  <si>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</si>
  <si>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</si>
  <si>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</si>
  <si>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</si>
  <si>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</si>
  <si>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</si>
  <si>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</si>
  <si>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</si>
  <si>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</si>
  <si>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</si>
  <si>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</si>
  <si>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</si>
  <si>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</si>
  <si>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</si>
  <si>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</si>
  <si>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</si>
  <si>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</si>
  <si>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</si>
  <si>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</si>
  <si>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</si>
  <si>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</si>
  <si>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</si>
  <si>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</si>
  <si>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</si>
  <si>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</si>
  <si>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</si>
  <si>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</si>
  <si>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</si>
  <si>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</si>
  <si>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</si>
  <si>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</si>
  <si>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</si>
  <si>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</si>
  <si>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</si>
  <si>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</si>
  <si>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</si>
  <si>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</si>
  <si>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</si>
  <si>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</si>
  <si>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</si>
  <si>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</si>
  <si>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</si>
  <si>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</si>
  <si>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</si>
  <si>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</si>
  <si>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</si>
  <si>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</si>
  <si>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</si>
  <si>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</si>
  <si>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</si>
  <si>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</si>
  <si>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</si>
  <si>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</si>
  <si>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</si>
  <si>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</si>
  <si>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</si>
  <si>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</si>
  <si>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</si>
  <si>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</si>
  <si>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</si>
  <si>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</si>
  <si>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</si>
  <si>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</si>
  <si>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</si>
  <si>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</si>
  <si>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</si>
  <si>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</si>
  <si>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</si>
  <si>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</si>
  <si>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</si>
  <si>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</si>
  <si>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</si>
  <si>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</si>
  <si>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</si>
  <si>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</si>
  <si>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</si>
  <si>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</si>
  <si>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</si>
  <si>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</si>
  <si>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</si>
  <si>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</si>
  <si>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</si>
  <si>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</si>
  <si>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</si>
  <si>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</si>
  <si>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</si>
  <si>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</si>
  <si>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</si>
  <si>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</si>
  <si>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</si>
  <si>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</si>
  <si>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</si>
  <si>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</si>
  <si>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</si>
  <si>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</si>
  <si>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</si>
  <si>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</si>
  <si>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</si>
  <si>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</si>
  <si>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</si>
  <si>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</si>
  <si>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</si>
  <si>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</si>
  <si>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</si>
  <si>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</si>
  <si>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</si>
  <si>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</si>
  <si>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</si>
  <si>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</si>
  <si>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</si>
  <si>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</si>
  <si>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</si>
  <si>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</si>
  <si>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</si>
  <si>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</si>
  <si>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</si>
  <si>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</si>
  <si>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</si>
  <si>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</si>
  <si>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</si>
  <si>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</si>
  <si>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</si>
  <si>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</si>
  <si>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</si>
  <si>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</si>
  <si>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</si>
  <si>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</si>
  <si>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</si>
  <si>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</si>
  <si>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</si>
  <si>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</si>
  <si>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</si>
  <si>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</si>
  <si>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</si>
  <si>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</si>
  <si>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</si>
  <si>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</si>
  <si>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</si>
  <si>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</si>
  <si>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</si>
  <si>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</si>
  <si>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</si>
  <si>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</si>
  <si>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</si>
  <si>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</si>
  <si>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</si>
  <si>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</si>
  <si>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</si>
  <si>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</si>
  <si>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</si>
  <si>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</si>
  <si>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</si>
  <si>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</si>
  <si>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</si>
  <si>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</si>
  <si>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</si>
  <si>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</si>
  <si>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</si>
  <si>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</si>
  <si>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</si>
  <si>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</si>
  <si>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</si>
  <si>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</si>
  <si>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</si>
  <si>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</si>
  <si>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</si>
  <si>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</si>
  <si>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</si>
  <si>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</si>
  <si>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</si>
  <si>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</si>
  <si>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</si>
  <si>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</si>
  <si>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</si>
  <si>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</si>
  <si>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</si>
  <si>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</si>
  <si>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</si>
  <si>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</si>
  <si>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</si>
  <si>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</si>
  <si>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</si>
  <si>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</si>
  <si>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</si>
  <si>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</si>
  <si>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</si>
  <si>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</si>
  <si>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</si>
  <si>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</si>
  <si>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</si>
  <si>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</si>
  <si>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</si>
  <si>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</si>
  <si>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</si>
  <si>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</si>
  <si>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</si>
  <si>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</si>
  <si>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</si>
  <si>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</si>
  <si>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</si>
  <si>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</si>
  <si>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</si>
  <si>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</si>
  <si>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</si>
  <si>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</si>
  <si>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</si>
  <si>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</si>
  <si>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</si>
  <si>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</si>
  <si>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</si>
  <si>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</si>
  <si>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</si>
  <si>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</si>
  <si>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</si>
  <si>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</si>
  <si>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</si>
  <si>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</si>
  <si>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</si>
  <si>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</si>
  <si>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</si>
  <si>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</si>
  <si>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</si>
  <si>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</si>
  <si>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</si>
  <si>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</si>
  <si>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</si>
  <si>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</si>
  <si>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</si>
  <si>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</si>
  <si>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</si>
  <si>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</si>
  <si>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</si>
  <si>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</si>
  <si>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</si>
  <si>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</si>
  <si>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</si>
  <si>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</si>
  <si>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</si>
  <si>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</si>
  <si>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</si>
  <si>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</si>
  <si>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</si>
  <si>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</si>
  <si>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</si>
  <si>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</si>
  <si>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</si>
  <si>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</si>
  <si>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</si>
  <si>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</si>
  <si>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</si>
  <si>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</si>
  <si>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</si>
  <si>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</si>
  <si>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</si>
  <si>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</si>
  <si>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</si>
  <si>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</si>
  <si>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</si>
  <si>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</si>
  <si>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</si>
  <si>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</si>
  <si>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</si>
  <si>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</si>
  <si>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</si>
  <si>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</si>
  <si>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</si>
  <si>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</si>
  <si>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</si>
  <si>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</si>
  <si>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</si>
  <si>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</si>
  <si>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</si>
  <si>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</si>
  <si>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</si>
  <si>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</si>
  <si>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</si>
  <si>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</si>
  <si>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</si>
  <si>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</si>
  <si>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</si>
  <si>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</si>
  <si>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</si>
  <si>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</si>
  <si>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</si>
  <si>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</si>
  <si>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</si>
  <si>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</si>
  <si>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</si>
  <si>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</si>
  <si>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</si>
  <si>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</si>
  <si>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</si>
  <si>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</si>
  <si>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</si>
  <si>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</si>
  <si>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</si>
  <si>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</si>
  <si>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</si>
  <si>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</si>
  <si>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</si>
  <si>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</si>
  <si>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</si>
  <si>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</si>
  <si>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</si>
  <si>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</si>
  <si>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</si>
  <si>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</si>
  <si>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</si>
  <si>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</si>
  <si>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</si>
  <si>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</si>
  <si>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</si>
  <si>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</si>
  <si>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</si>
  <si>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</si>
  <si>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</si>
  <si>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</si>
  <si>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</si>
  <si>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</si>
  <si>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</si>
  <si>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</si>
  <si>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</si>
  <si>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</si>
  <si>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</si>
  <si>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</si>
  <si>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</si>
  <si>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</si>
  <si>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</si>
  <si>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</si>
  <si>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</si>
  <si>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</si>
  <si>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</si>
  <si>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</si>
  <si>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</si>
  <si>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</si>
  <si>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</si>
  <si>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</si>
  <si>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</si>
  <si>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</si>
  <si>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</si>
  <si>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</si>
  <si>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</si>
  <si>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</si>
  <si>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</si>
  <si>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</si>
  <si>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</si>
  <si>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</si>
  <si>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</si>
  <si>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</si>
  <si>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</si>
  <si>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</si>
  <si>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</si>
  <si>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</si>
  <si>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</si>
  <si>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</si>
  <si>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</si>
  <si>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</si>
  <si>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</si>
  <si>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</si>
  <si>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</si>
  <si>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</si>
  <si>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</si>
  <si>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</si>
  <si>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</si>
  <si>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</si>
  <si>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</si>
  <si>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</si>
  <si>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</si>
  <si>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</si>
  <si>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</si>
  <si>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</si>
  <si>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</si>
  <si>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</si>
  <si>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</si>
  <si>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</si>
  <si>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</si>
  <si>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</si>
  <si>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</si>
  <si>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</si>
  <si>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</si>
  <si>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</si>
  <si>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</si>
  <si>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</si>
  <si>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</si>
  <si>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</si>
  <si>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</si>
  <si>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</si>
  <si>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</si>
  <si>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</si>
  <si>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</si>
  <si>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</si>
  <si>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</si>
  <si>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</si>
  <si>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</si>
  <si>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</si>
  <si>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</si>
  <si>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</si>
  <si>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</si>
  <si>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</si>
  <si>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</si>
  <si>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</si>
  <si>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</si>
  <si>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</si>
  <si>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</si>
  <si>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</si>
  <si>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</si>
  <si>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</si>
  <si>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</si>
  <si>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</si>
  <si>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</si>
  <si>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</si>
  <si>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</si>
  <si>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</si>
  <si>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</si>
  <si>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</si>
  <si>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</si>
  <si>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</si>
  <si>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</si>
  <si>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</si>
  <si>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</si>
  <si>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</si>
  <si>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</si>
  <si>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</si>
  <si>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</si>
  <si>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</si>
  <si>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</si>
  <si>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</si>
  <si>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</si>
  <si>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</si>
  <si>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</si>
  <si>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</si>
  <si>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</si>
  <si>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</si>
  <si>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</si>
  <si>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</si>
  <si>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</si>
  <si>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</si>
  <si>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</si>
  <si>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</si>
  <si>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</si>
  <si>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</si>
  <si>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</si>
  <si>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</si>
  <si>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</si>
  <si>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</si>
  <si>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</si>
  <si>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</si>
  <si>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</si>
  <si>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</si>
  <si>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</si>
  <si>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</si>
  <si>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</si>
  <si>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</si>
  <si>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</si>
  <si>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</si>
  <si>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</si>
  <si>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</si>
  <si>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</si>
  <si>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</si>
  <si>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</si>
  <si>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</si>
  <si>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</si>
  <si>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</si>
  <si>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</si>
  <si>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</si>
  <si>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</si>
  <si>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</si>
  <si>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</si>
  <si>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</si>
  <si>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</si>
  <si>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</si>
  <si>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</si>
  <si>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</si>
  <si>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</si>
  <si>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</si>
  <si>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</si>
  <si>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</si>
  <si>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</si>
  <si>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</si>
  <si>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</si>
  <si>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</si>
  <si>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</si>
  <si>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</si>
  <si>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</si>
  <si>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</si>
  <si>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</si>
  <si>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</si>
  <si>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</si>
  <si>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</si>
  <si>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</si>
  <si>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</si>
  <si>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</si>
  <si>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</si>
  <si>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</si>
  <si>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</si>
  <si>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</si>
  <si>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</si>
  <si>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</si>
  <si>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</si>
  <si>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</si>
  <si>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</si>
  <si>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</si>
  <si>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</si>
  <si>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</si>
  <si>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</si>
  <si>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</si>
  <si>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</si>
  <si>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</si>
  <si>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</si>
  <si>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</si>
  <si>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</si>
  <si>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</si>
  <si>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</si>
  <si>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</si>
  <si>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</si>
  <si>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</si>
  <si>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</si>
  <si>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</si>
  <si>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</si>
  <si>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</si>
  <si>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</si>
  <si>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</si>
  <si>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</si>
  <si>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</si>
  <si>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</si>
  <si>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</si>
  <si>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</si>
  <si>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</si>
  <si>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</si>
  <si>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</si>
  <si>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</si>
  <si>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</si>
  <si>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</si>
  <si>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</si>
  <si>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</si>
  <si>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</si>
  <si>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</si>
  <si>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</si>
  <si>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</si>
  <si>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</si>
  <si>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</si>
  <si>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</si>
  <si>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</si>
  <si>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</si>
  <si>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</si>
  <si>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</si>
  <si>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</si>
  <si>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</si>
  <si>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</si>
  <si>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</si>
  <si>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</si>
  <si>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</si>
  <si>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</si>
  <si>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</si>
  <si>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</si>
  <si>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</si>
  <si>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</si>
  <si>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</si>
  <si>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</si>
  <si>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</si>
  <si>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</si>
  <si>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</si>
  <si>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</si>
  <si>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</si>
  <si>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</si>
  <si>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</si>
  <si>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</si>
  <si>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</si>
  <si>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</si>
  <si>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</si>
  <si>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</si>
  <si>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</si>
  <si>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</si>
  <si>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</si>
  <si>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</si>
  <si>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</si>
  <si>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</si>
  <si>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</si>
  <si>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</si>
  <si>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</si>
  <si>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</si>
  <si>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</si>
  <si>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</si>
  <si>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</si>
  <si>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</si>
  <si>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</si>
  <si>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</si>
  <si>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</si>
  <si>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</si>
  <si>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</si>
  <si>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</si>
  <si>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</si>
  <si>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</si>
  <si>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</si>
  <si>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</si>
  <si>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</si>
  <si>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</si>
  <si>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</si>
  <si>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</si>
  <si>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</si>
  <si>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</si>
  <si>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</si>
  <si>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</si>
  <si>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</si>
  <si>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</si>
  <si>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</si>
  <si>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</si>
  <si>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</si>
  <si>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</si>
  <si>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</si>
  <si>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</si>
  <si>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</si>
  <si>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</si>
  <si>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</si>
  <si>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</si>
  <si>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</si>
  <si>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</si>
  <si>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</si>
  <si>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</si>
  <si>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</si>
  <si>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</si>
  <si>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</si>
  <si>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</si>
  <si>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</si>
  <si>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</si>
  <si>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</si>
  <si>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</si>
  <si>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</si>
  <si>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</si>
  <si>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</si>
  <si>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</si>
  <si>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</si>
  <si>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</si>
  <si>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</si>
  <si>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</si>
  <si>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</si>
  <si>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</si>
  <si>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</si>
  <si>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</si>
  <si>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</si>
  <si>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</si>
  <si>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</si>
  <si>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</si>
  <si>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</si>
  <si>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</si>
  <si>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</si>
  <si>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</si>
  <si>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</si>
  <si>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</si>
  <si>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</si>
  <si>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</si>
  <si>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</si>
  <si>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</si>
  <si>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</si>
  <si>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</si>
  <si>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</si>
  <si>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</si>
  <si>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</si>
  <si>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</si>
  <si>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</si>
  <si>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</si>
  <si>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</si>
  <si>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</si>
  <si>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</si>
  <si>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</si>
  <si>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</si>
  <si>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</si>
  <si>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</si>
  <si>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</si>
  <si>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</si>
  <si>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</si>
  <si>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</si>
  <si>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</si>
  <si>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</si>
  <si>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</si>
  <si>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</si>
  <si>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</si>
  <si>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</si>
  <si>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</si>
  <si>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</si>
  <si>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</si>
  <si>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</si>
  <si>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</si>
  <si>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</si>
  <si>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</si>
  <si>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</si>
  <si>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</si>
  <si>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</si>
  <si>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</si>
  <si>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</si>
  <si>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</si>
  <si>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</si>
  <si>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</si>
  <si>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</si>
  <si>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</si>
  <si>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</si>
  <si>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</si>
  <si>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</si>
  <si>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</si>
  <si>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</si>
  <si>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</si>
  <si>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</si>
  <si>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</si>
  <si>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</si>
  <si>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</si>
  <si>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</si>
  <si>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</si>
  <si>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</si>
  <si>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</si>
  <si>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</si>
  <si>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</si>
  <si>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</si>
  <si>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</si>
  <si>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</si>
  <si>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</si>
  <si>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</si>
  <si>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</si>
  <si>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</si>
  <si>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</si>
  <si>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</si>
  <si>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</si>
  <si>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</si>
  <si>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</si>
  <si>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</si>
  <si>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</si>
  <si>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</si>
  <si>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</si>
  <si>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</si>
  <si>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</si>
  <si>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</si>
  <si>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</si>
  <si>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</si>
  <si>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</si>
  <si>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</si>
  <si>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</si>
  <si>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</si>
  <si>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</si>
  <si>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</si>
  <si>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</si>
  <si>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</si>
  <si>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</si>
  <si>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</si>
  <si>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</si>
  <si>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</si>
  <si>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</si>
  <si>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</si>
  <si>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</si>
  <si>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</si>
  <si>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</si>
  <si>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</si>
  <si>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</si>
  <si>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</si>
  <si>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</si>
  <si>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</si>
  <si>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</si>
  <si>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</si>
  <si>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</si>
  <si>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</si>
  <si>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</si>
  <si>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</si>
  <si>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</si>
  <si>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</si>
  <si>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</si>
  <si>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</si>
  <si>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</si>
  <si>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</si>
  <si>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</si>
  <si>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</si>
  <si>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</si>
  <si>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</si>
  <si>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</si>
  <si>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</si>
  <si>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</si>
  <si>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</si>
  <si>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</si>
  <si>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</si>
  <si>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</si>
  <si>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</si>
  <si>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</si>
  <si>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</si>
  <si>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</si>
  <si>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</si>
  <si>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</si>
  <si>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</si>
  <si>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</si>
  <si>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</si>
  <si>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</si>
  <si>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</si>
  <si>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</si>
  <si>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</si>
  <si>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</si>
  <si>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</si>
  <si>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</si>
  <si>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</si>
  <si>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</si>
  <si>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</si>
  <si>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</si>
  <si>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</si>
  <si>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</si>
  <si>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</si>
  <si>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</si>
  <si>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</si>
  <si>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</si>
  <si>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</si>
  <si>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</si>
  <si>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</si>
  <si>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</si>
  <si>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</si>
  <si>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</si>
  <si>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</si>
  <si>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</si>
  <si>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</si>
  <si>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</si>
  <si>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</si>
  <si>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</si>
  <si>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</si>
  <si>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</si>
  <si>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</si>
  <si>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</si>
  <si>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</si>
  <si>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</si>
  <si>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</si>
  <si>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</si>
  <si>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</si>
  <si>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</si>
  <si>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</si>
  <si>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</si>
  <si>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</si>
  <si>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</si>
  <si>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</si>
  <si>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</si>
  <si>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</si>
  <si>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</si>
  <si>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</si>
  <si>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</si>
  <si>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</si>
  <si>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</si>
  <si>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</si>
  <si>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</si>
  <si>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</si>
  <si>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</si>
  <si>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</si>
  <si>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</si>
  <si>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</si>
  <si>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</si>
  <si>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</si>
  <si>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</si>
  <si>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</si>
  <si>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</si>
  <si>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</si>
  <si>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</si>
  <si>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</si>
  <si>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</si>
  <si>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</si>
  <si>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</si>
  <si>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</si>
  <si>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</si>
  <si>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</si>
  <si>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</si>
  <si>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</si>
  <si>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</si>
  <si>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</si>
  <si>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</si>
  <si>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</si>
  <si>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</si>
  <si>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</si>
  <si>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</si>
  <si>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</si>
  <si>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</si>
  <si>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</si>
  <si>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</si>
  <si>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</si>
  <si>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</si>
  <si>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</si>
  <si>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</si>
  <si>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</si>
  <si>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</si>
  <si>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</si>
  <si>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</si>
  <si>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</si>
  <si>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</si>
  <si>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</si>
  <si>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</si>
  <si>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</si>
  <si>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</si>
  <si>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</si>
  <si>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</si>
  <si>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</si>
  <si>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</si>
  <si>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</si>
  <si>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</si>
  <si>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</si>
  <si>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</si>
  <si>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</si>
  <si>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</si>
  <si>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</si>
  <si>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</si>
  <si>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</si>
  <si>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</si>
  <si>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</si>
  <si>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</si>
  <si>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</si>
  <si>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</si>
  <si>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</si>
  <si>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</si>
  <si>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</si>
  <si>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</si>
  <si>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</si>
  <si>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</si>
  <si>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</si>
  <si>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</si>
  <si>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</si>
  <si>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</si>
  <si>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</si>
  <si>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</si>
  <si>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</si>
  <si>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</si>
  <si>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</si>
  <si>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</si>
  <si>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</si>
  <si>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</si>
  <si>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</si>
  <si>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</si>
  <si>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</si>
  <si>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</si>
  <si>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</si>
  <si>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</si>
  <si>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</si>
  <si>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</si>
  <si>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</si>
  <si>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</si>
  <si>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</si>
  <si>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</si>
  <si>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</si>
  <si>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</si>
  <si>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</si>
  <si>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</si>
  <si>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</si>
  <si>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</si>
  <si>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</si>
  <si>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</si>
  <si>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</si>
  <si>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</si>
  <si>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</si>
  <si>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</si>
  <si>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</si>
  <si>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</si>
  <si>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</si>
  <si>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</si>
  <si>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</si>
  <si>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</si>
  <si>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</si>
  <si>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</si>
  <si>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</si>
  <si>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</si>
  <si>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</si>
  <si>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</si>
  <si>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</si>
  <si>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</si>
  <si>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</si>
  <si>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</si>
  <si>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</si>
  <si>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</si>
  <si>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</si>
  <si>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</si>
  <si>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</si>
  <si>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</si>
  <si>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</si>
  <si>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</si>
  <si>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</si>
  <si>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</si>
  <si>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</si>
  <si>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</si>
  <si>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</si>
  <si>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</si>
  <si>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</si>
  <si>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</si>
  <si>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</si>
  <si>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</si>
  <si>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</si>
  <si>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</si>
  <si>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</si>
  <si>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</si>
  <si>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</si>
  <si>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</si>
  <si>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</si>
  <si>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</si>
  <si>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</si>
  <si>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</si>
  <si>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</si>
  <si>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</si>
  <si>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</si>
  <si>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</si>
  <si>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</si>
  <si>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</si>
  <si>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</si>
  <si>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</si>
  <si>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</si>
  <si>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</si>
  <si>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</si>
  <si>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</si>
  <si>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</si>
  <si>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</si>
  <si>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</si>
  <si>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</si>
  <si>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</si>
  <si>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</si>
  <si>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</si>
  <si>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</si>
  <si>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</si>
  <si>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</si>
  <si>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</si>
  <si>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</si>
  <si>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</si>
  <si>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</si>
  <si>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</si>
  <si>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</si>
  <si>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</si>
  <si>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</si>
  <si>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</si>
  <si>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</si>
  <si>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</si>
  <si>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</si>
  <si>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</si>
  <si>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</si>
  <si>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</si>
  <si>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</si>
  <si>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</si>
  <si>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</si>
  <si>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</si>
  <si>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</si>
  <si>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</si>
  <si>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</si>
  <si>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</si>
  <si>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</si>
  <si>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</si>
  <si>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</si>
  <si>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</si>
  <si>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</si>
  <si>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</si>
  <si>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</si>
  <si>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</si>
  <si>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</si>
  <si>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</si>
  <si>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</si>
  <si>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</si>
  <si>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</si>
  <si>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</si>
  <si>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</si>
  <si>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</si>
  <si>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</si>
  <si>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</si>
  <si>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</si>
  <si>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</si>
  <si>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</si>
  <si>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</si>
  <si>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</si>
  <si>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</si>
  <si>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</si>
  <si>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</si>
  <si>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</si>
  <si>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</si>
  <si>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</si>
  <si>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</si>
  <si>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</si>
  <si>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</si>
  <si>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</si>
  <si>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</si>
  <si>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</si>
  <si>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</si>
  <si>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</si>
  <si>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</si>
  <si>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</si>
  <si>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</si>
  <si>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</si>
  <si>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</si>
  <si>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</si>
  <si>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</si>
  <si>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</si>
  <si>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</si>
  <si>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</si>
  <si>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</si>
  <si>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</si>
  <si>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</si>
  <si>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</si>
  <si>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</si>
  <si>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</si>
  <si>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</si>
  <si>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</si>
  <si>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</si>
  <si>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</si>
  <si>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</si>
  <si>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</si>
  <si>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</si>
  <si>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</si>
  <si>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</si>
  <si>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</si>
  <si>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</si>
  <si>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</si>
  <si>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</si>
  <si>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</si>
  <si>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</si>
  <si>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</si>
  <si>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</si>
  <si>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</si>
  <si>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</si>
  <si>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</si>
  <si>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</si>
  <si>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</si>
  <si>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</si>
  <si>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</si>
  <si>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</si>
  <si>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</si>
  <si>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</si>
  <si>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</si>
  <si>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</si>
  <si>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</si>
  <si>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</si>
  <si>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</si>
  <si>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</si>
  <si>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</si>
  <si>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</si>
  <si>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</si>
  <si>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</si>
  <si>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</si>
  <si>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</si>
  <si>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</si>
  <si>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</si>
  <si>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</si>
  <si>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</si>
  <si>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</si>
  <si>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</si>
  <si>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</si>
  <si>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</si>
  <si>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</si>
  <si>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</si>
  <si>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</si>
  <si>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</si>
  <si>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</si>
  <si>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</si>
  <si>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</si>
  <si>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</si>
  <si>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</si>
  <si>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</si>
  <si>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</si>
  <si>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</si>
  <si>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</si>
  <si>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</si>
  <si>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</si>
  <si>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</si>
  <si>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</si>
  <si>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</si>
  <si>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</si>
  <si>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</si>
  <si>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</si>
  <si>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</si>
  <si>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</si>
  <si>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</si>
  <si>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</si>
  <si>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</si>
  <si>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</si>
  <si>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</si>
  <si>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</si>
  <si>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</si>
  <si>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</si>
  <si>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</si>
  <si>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</si>
  <si>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</si>
  <si>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</si>
  <si>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</si>
  <si>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</si>
  <si>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</si>
  <si>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</si>
  <si>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</si>
  <si>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</si>
  <si>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</si>
  <si>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</si>
  <si>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</si>
  <si>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</si>
  <si>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</si>
  <si>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</si>
  <si>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</si>
  <si>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</si>
  <si>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</si>
  <si>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</si>
  <si>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</si>
  <si>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</si>
  <si>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</si>
  <si>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</si>
  <si>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</si>
  <si>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</si>
  <si>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</si>
  <si>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</si>
  <si>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</si>
  <si>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</si>
  <si>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</si>
  <si>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</si>
  <si>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</si>
  <si>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</si>
  <si>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</si>
  <si>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</si>
  <si>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</si>
  <si>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</si>
  <si>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</si>
  <si>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</si>
  <si>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</si>
  <si>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</si>
  <si>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</si>
  <si>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</si>
  <si>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</si>
  <si>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</si>
  <si>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</si>
  <si>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</si>
  <si>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</si>
  <si>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</si>
  <si>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</si>
  <si>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</si>
  <si>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</si>
  <si>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</si>
  <si>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</si>
  <si>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</si>
  <si>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</si>
  <si>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</si>
  <si>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</si>
  <si>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</si>
  <si>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</si>
  <si>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</si>
  <si>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</si>
  <si>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</si>
  <si>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</si>
  <si>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</si>
  <si>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</si>
  <si>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</si>
  <si>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</si>
  <si>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</si>
  <si>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</si>
  <si>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</si>
  <si>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</si>
  <si>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</si>
  <si>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</si>
  <si>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</si>
  <si>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</si>
  <si>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</si>
  <si>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</si>
  <si>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</si>
  <si>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</si>
  <si>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</si>
  <si>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</si>
  <si>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</si>
  <si>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</si>
  <si>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</si>
  <si>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</si>
  <si>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</si>
  <si>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</si>
  <si>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</si>
  <si>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</si>
  <si>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</si>
  <si>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</si>
  <si>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</si>
  <si>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</si>
  <si>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</si>
  <si>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</si>
  <si>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</si>
  <si>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</si>
  <si>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</si>
  <si>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</si>
  <si>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</si>
  <si>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</si>
  <si>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</si>
  <si>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</si>
  <si>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</si>
  <si>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</si>
  <si>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</si>
  <si>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</si>
  <si>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</si>
  <si>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</si>
  <si>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</si>
  <si>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</si>
  <si>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</si>
  <si>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</si>
  <si>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</si>
  <si>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</si>
  <si>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</si>
  <si>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</si>
  <si>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</si>
  <si>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</si>
  <si>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</si>
  <si>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</si>
  <si>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</si>
  <si>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</si>
  <si>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</si>
  <si>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</si>
  <si>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</si>
  <si>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</si>
  <si>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</si>
  <si>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</si>
  <si>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</si>
  <si>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</si>
  <si>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</si>
  <si>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</si>
  <si>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</si>
  <si>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</si>
  <si>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</si>
  <si>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</si>
  <si>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</si>
  <si>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</si>
  <si>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</si>
  <si>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</si>
  <si>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</si>
  <si>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</si>
  <si>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</si>
  <si>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</si>
  <si>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</si>
  <si>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</si>
  <si>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</si>
  <si>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</si>
  <si>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</si>
  <si>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</si>
  <si>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</si>
  <si>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</si>
  <si>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</si>
  <si>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</si>
  <si>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</si>
  <si>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</si>
  <si>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</si>
  <si>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</si>
  <si>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</si>
  <si>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</si>
  <si>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</si>
  <si>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</si>
  <si>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</si>
  <si>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</si>
  <si>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</si>
  <si>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</si>
  <si>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</si>
  <si>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</si>
  <si>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</si>
  <si>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</si>
  <si>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</si>
  <si>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</si>
  <si>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</si>
  <si>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</si>
  <si>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</si>
  <si>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</si>
  <si>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</si>
  <si>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</si>
  <si>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</si>
  <si>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</si>
  <si>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</si>
  <si>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</si>
  <si>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</si>
  <si>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</si>
  <si>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</si>
  <si>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</si>
  <si>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</si>
  <si>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</si>
  <si>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</si>
  <si>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</si>
  <si>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</si>
  <si>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</si>
  <si>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</si>
  <si>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</si>
  <si>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</si>
  <si>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</si>
  <si>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</si>
  <si>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</si>
  <si>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</si>
  <si>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</si>
  <si>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</si>
  <si>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</si>
  <si>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</si>
  <si>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</si>
  <si>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</si>
  <si>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</si>
  <si>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</si>
  <si>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</si>
  <si>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</si>
  <si>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</si>
  <si>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</si>
  <si>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</si>
  <si>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</si>
  <si>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</si>
  <si>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</si>
  <si>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</si>
  <si>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</si>
  <si>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</si>
  <si>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</si>
  <si>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</si>
  <si>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</si>
  <si>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</si>
  <si>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</si>
  <si>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</si>
  <si>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</si>
  <si>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</si>
  <si>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</si>
  <si>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</si>
  <si>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</si>
  <si>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</si>
  <si>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</si>
  <si>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</si>
  <si>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</si>
  <si>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</si>
  <si>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</si>
  <si>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</si>
  <si>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</si>
  <si>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</si>
  <si>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</si>
  <si>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</si>
  <si>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</si>
  <si>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</si>
  <si>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</si>
  <si>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</si>
  <si>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</si>
  <si>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</si>
  <si>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</si>
  <si>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</si>
  <si>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</si>
  <si>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</si>
  <si>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</si>
  <si>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</si>
  <si>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</si>
  <si>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</si>
  <si>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</si>
  <si>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</si>
  <si>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</si>
  <si>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</si>
  <si>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</si>
  <si>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</si>
  <si>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</si>
  <si>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</si>
  <si>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</si>
  <si>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</si>
  <si>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</si>
  <si>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</si>
  <si>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</si>
  <si>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</si>
  <si>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</si>
  <si>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</si>
  <si>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</si>
  <si>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</si>
  <si>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</si>
  <si>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</si>
  <si>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</si>
  <si>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</si>
  <si>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</si>
  <si>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</si>
  <si>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</si>
  <si>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</si>
  <si>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</si>
  <si>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</si>
  <si>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</si>
  <si>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</si>
  <si>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</si>
  <si>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</si>
  <si>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</si>
  <si>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</si>
  <si>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</si>
  <si>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</si>
  <si>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</si>
  <si>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</si>
  <si>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</si>
  <si>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</si>
  <si>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</si>
  <si>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</si>
  <si>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</si>
  <si>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</si>
  <si>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</si>
  <si>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</si>
  <si>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</si>
  <si>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</si>
  <si>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</si>
  <si>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</si>
  <si>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</si>
  <si>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</si>
  <si>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</si>
  <si>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</si>
  <si>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</si>
  <si>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</si>
  <si>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</si>
  <si>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</si>
  <si>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</si>
  <si>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</si>
  <si>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</si>
  <si>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</si>
  <si>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</si>
  <si>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</si>
  <si>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</si>
  <si>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</si>
  <si>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</si>
  <si>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</si>
  <si>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</si>
  <si>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</si>
  <si>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</si>
  <si>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</si>
  <si>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</si>
  <si>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</si>
  <si>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</si>
  <si>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</si>
  <si>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</si>
  <si>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</si>
  <si>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</si>
  <si>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</si>
  <si>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</si>
  <si>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</si>
  <si>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</si>
  <si>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</si>
  <si>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</si>
  <si>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</si>
  <si>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</si>
  <si>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</si>
  <si>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</si>
  <si>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</si>
  <si>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</si>
  <si>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</si>
  <si>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</si>
  <si>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</si>
  <si>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</si>
  <si>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</si>
  <si>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</si>
  <si>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</si>
  <si>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</si>
  <si>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</si>
  <si>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</si>
  <si>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</si>
  <si>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</si>
  <si>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</si>
  <si>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</si>
  <si>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</si>
  <si>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</si>
  <si>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</si>
  <si>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</si>
  <si>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</si>
  <si>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</si>
  <si>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</si>
  <si>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</si>
  <si>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</si>
  <si>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</si>
  <si>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</si>
  <si>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</si>
  <si>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</si>
  <si>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</si>
  <si>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</si>
  <si>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</si>
  <si>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</si>
  <si>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</si>
  <si>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</si>
  <si>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</si>
  <si>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</si>
  <si>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</si>
  <si>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</si>
  <si>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</si>
  <si>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</si>
  <si>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</si>
  <si>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</si>
  <si>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</si>
  <si>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</si>
  <si>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</si>
  <si>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</si>
  <si>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</si>
  <si>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</si>
  <si>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</si>
  <si>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</si>
  <si>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</si>
  <si>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</si>
  <si>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</si>
  <si>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</si>
  <si>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</si>
  <si>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</si>
  <si>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</si>
  <si>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</si>
  <si>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</si>
  <si>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</si>
  <si>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</si>
  <si>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</si>
  <si>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</si>
  <si>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</si>
  <si>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</si>
  <si>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</si>
  <si>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</si>
  <si>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</si>
  <si>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</si>
  <si>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</si>
  <si>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</si>
  <si>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</si>
  <si>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</si>
  <si>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</si>
  <si>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</si>
  <si>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</si>
  <si>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</si>
  <si>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</si>
  <si>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</si>
  <si>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</si>
  <si>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</si>
  <si>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</si>
  <si>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</si>
  <si>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</si>
  <si>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</si>
  <si>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</si>
  <si>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</si>
  <si>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</si>
  <si>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</si>
  <si>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</si>
  <si>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</si>
  <si>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</si>
  <si>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</si>
  <si>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</si>
  <si>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</si>
  <si>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</si>
  <si>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</si>
  <si>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</si>
  <si>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</si>
  <si>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</si>
  <si>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</si>
  <si>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</si>
  <si>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</si>
  <si>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</si>
  <si>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</si>
  <si>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</si>
  <si>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</si>
  <si>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</si>
  <si>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</si>
  <si>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</si>
  <si>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</si>
  <si>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</si>
  <si>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</si>
  <si>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</si>
  <si>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</si>
  <si>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</si>
  <si>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</si>
  <si>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</si>
  <si>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</si>
  <si>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</si>
  <si>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</si>
  <si>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</si>
  <si>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</si>
  <si>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</si>
  <si>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</si>
  <si>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</si>
  <si>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</si>
  <si>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</si>
  <si>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</si>
  <si>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</si>
  <si>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</si>
  <si>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</si>
  <si>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</si>
  <si>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</si>
  <si>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</si>
  <si>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</si>
  <si>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</si>
  <si>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</si>
  <si>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</si>
  <si>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</si>
  <si>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</si>
  <si>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</si>
  <si>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</si>
  <si>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</si>
  <si>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</si>
  <si>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</si>
  <si>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</si>
  <si>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</si>
  <si>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</si>
  <si>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</si>
  <si>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</si>
  <si>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</si>
  <si>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</si>
  <si>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</si>
  <si>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</si>
  <si>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</si>
  <si>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</si>
  <si>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</si>
  <si>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</si>
  <si>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</si>
  <si>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</si>
  <si>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</si>
  <si>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</si>
  <si>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</si>
  <si>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</si>
  <si>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</si>
  <si>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</si>
  <si>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</si>
  <si>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</si>
  <si>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</si>
  <si>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</si>
  <si>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</si>
  <si>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</si>
  <si>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</si>
  <si>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</si>
  <si>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</si>
  <si>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</si>
  <si>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</si>
  <si>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</si>
  <si>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</si>
  <si>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</si>
  <si>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</si>
  <si>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</si>
  <si>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</si>
  <si>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</si>
  <si>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</si>
  <si>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</si>
  <si>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</si>
  <si>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</si>
  <si>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</si>
  <si>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</si>
  <si>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</si>
  <si>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</si>
  <si>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</si>
  <si>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</si>
  <si>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</si>
  <si>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</si>
  <si>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</si>
  <si>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</si>
  <si>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</si>
  <si>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</si>
  <si>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</si>
  <si>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</si>
  <si>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</si>
  <si>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</si>
  <si>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</si>
  <si>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</si>
  <si>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</si>
  <si>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</si>
  <si>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</si>
  <si>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</si>
  <si>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</si>
  <si>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</si>
  <si>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</si>
  <si>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</si>
  <si>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</si>
  <si>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</si>
  <si>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</si>
  <si>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</si>
  <si>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</si>
  <si>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</si>
  <si>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</si>
  <si>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</si>
  <si>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</si>
  <si>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</si>
  <si>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</si>
  <si>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</si>
  <si>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</si>
  <si>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</si>
  <si>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</si>
  <si>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</si>
  <si>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</si>
  <si>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</si>
  <si>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</si>
  <si>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</si>
  <si>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</si>
  <si>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</si>
  <si>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</si>
  <si>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</si>
  <si>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</si>
  <si>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</si>
  <si>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</si>
  <si>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</si>
  <si>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</si>
  <si>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</si>
  <si>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</si>
  <si>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</si>
  <si>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</si>
  <si>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</si>
  <si>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</si>
  <si>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</si>
  <si>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</si>
  <si>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</si>
  <si>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</si>
  <si>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</si>
  <si>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</si>
  <si>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</si>
  <si>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</si>
  <si>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</si>
  <si>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</si>
  <si>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</si>
  <si>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</si>
  <si>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</si>
  <si>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</si>
  <si>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</si>
  <si>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</si>
  <si>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</si>
  <si>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</si>
  <si>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</si>
  <si>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</si>
  <si>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</si>
  <si>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</si>
  <si>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</si>
  <si>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</si>
  <si>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</si>
  <si>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</si>
  <si>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</si>
  <si>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</si>
  <si>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</si>
  <si>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</si>
  <si>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</si>
  <si>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</si>
  <si>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</si>
  <si>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</si>
  <si>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</si>
  <si>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</si>
  <si>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</si>
  <si>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</si>
  <si>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</si>
  <si>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</si>
  <si>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</si>
  <si>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</si>
  <si>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</si>
  <si>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</si>
  <si>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</si>
  <si>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</si>
  <si>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</si>
  <si>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</si>
  <si>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</si>
  <si>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</si>
  <si>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</si>
  <si>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</si>
  <si>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</si>
  <si>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</si>
  <si>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</si>
  <si>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</si>
  <si>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</si>
  <si>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</si>
  <si>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</si>
  <si>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</si>
  <si>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</si>
  <si>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</si>
  <si>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</si>
  <si>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</si>
  <si>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</si>
  <si>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</si>
  <si>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</si>
  <si>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</si>
  <si>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</si>
  <si>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</si>
  <si>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</si>
  <si>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</si>
  <si>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</si>
  <si>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</si>
  <si>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</si>
  <si>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</si>
  <si>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</si>
  <si>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</si>
  <si>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</si>
  <si>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</si>
  <si>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</si>
  <si>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</si>
  <si>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</si>
  <si>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</si>
  <si>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</si>
  <si>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</si>
  <si>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</si>
  <si>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</si>
  <si>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</si>
  <si>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</si>
  <si>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</si>
  <si>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</si>
  <si>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</si>
  <si>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</si>
  <si>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</si>
  <si>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</si>
  <si>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</si>
  <si>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</si>
  <si>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</si>
  <si>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</si>
  <si>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</si>
  <si>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</si>
  <si>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</si>
  <si>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</si>
  <si>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</si>
  <si>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</si>
  <si>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</si>
  <si>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</si>
  <si>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</si>
  <si>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</si>
  <si>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</si>
  <si>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</si>
  <si>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</si>
  <si>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</si>
  <si>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</si>
  <si>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</si>
  <si>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</si>
  <si>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</si>
  <si>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</si>
  <si>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</si>
  <si>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</si>
  <si>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</si>
  <si>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</si>
  <si>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</si>
  <si>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</si>
  <si>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</si>
  <si>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</si>
  <si>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</si>
  <si>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</si>
  <si>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</si>
  <si>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</si>
  <si>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</si>
  <si>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</si>
  <si>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</si>
  <si>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</si>
  <si>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</si>
  <si>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</si>
  <si>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</si>
  <si>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</si>
  <si>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</si>
  <si>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</si>
  <si>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</si>
  <si>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</si>
  <si>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</si>
  <si>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</si>
  <si>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</si>
  <si>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</si>
  <si>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</si>
  <si>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</si>
  <si>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</si>
  <si>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</si>
  <si>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</si>
  <si>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</si>
  <si>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</si>
  <si>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</si>
  <si>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</si>
  <si>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</si>
  <si>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</si>
  <si>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</si>
  <si>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</si>
  <si>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</si>
  <si>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</si>
  <si>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</si>
  <si>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</si>
  <si>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</si>
  <si>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</si>
  <si>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</si>
  <si>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</si>
  <si>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</si>
  <si>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</si>
  <si>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</si>
  <si>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</si>
  <si>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</si>
  <si>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</si>
  <si>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</si>
  <si>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</si>
  <si>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</si>
  <si>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</si>
  <si>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</si>
  <si>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</si>
  <si>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</si>
  <si>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</si>
  <si>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</si>
  <si>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</si>
  <si>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</si>
  <si>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</si>
  <si>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</si>
  <si>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</si>
  <si>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</si>
  <si>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</si>
  <si>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</si>
  <si>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</si>
  <si>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</si>
  <si>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</si>
  <si>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</si>
  <si>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</si>
  <si>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</si>
  <si>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</si>
  <si>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</si>
  <si>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</si>
  <si>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</si>
  <si>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</si>
  <si>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</si>
  <si>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</si>
  <si>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</si>
  <si>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</si>
  <si>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</si>
  <si>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</si>
  <si>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</si>
  <si>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</si>
  <si>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</si>
  <si>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</si>
  <si>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</si>
  <si>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</si>
  <si>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</si>
  <si>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</si>
  <si>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</si>
  <si>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</si>
  <si>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</si>
  <si>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</si>
  <si>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</si>
  <si>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</si>
  <si>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</si>
  <si>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</si>
  <si>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</si>
  <si>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</si>
  <si>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</si>
  <si>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</si>
  <si>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</si>
  <si>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</si>
  <si>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</si>
  <si>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</si>
  <si>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</si>
  <si>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</si>
  <si>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</si>
  <si>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</si>
  <si>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</si>
  <si>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</si>
  <si>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</si>
  <si>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</si>
  <si>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</si>
  <si>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</si>
  <si>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</si>
  <si>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</si>
  <si>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</si>
  <si>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</si>
  <si>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</si>
  <si>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</si>
  <si>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</si>
  <si>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</si>
  <si>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</si>
  <si>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</si>
  <si>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</si>
  <si>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</si>
  <si>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</si>
  <si>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</si>
  <si>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</si>
  <si>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</si>
  <si>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</si>
  <si>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</si>
  <si>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</si>
  <si>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</si>
  <si>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</si>
  <si>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</si>
  <si>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</si>
  <si>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</si>
  <si>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</si>
  <si>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</si>
  <si>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</si>
  <si>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</si>
  <si>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</si>
  <si>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</si>
  <si>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</si>
  <si>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</si>
  <si>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</si>
  <si>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</si>
  <si>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</si>
  <si>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</si>
  <si>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</si>
  <si>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</si>
  <si>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</si>
  <si>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</si>
  <si>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</si>
  <si>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</si>
  <si>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</si>
  <si>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</si>
  <si>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</si>
  <si>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</si>
  <si>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</si>
  <si>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</si>
  <si>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</si>
  <si>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</si>
  <si>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</si>
  <si>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</si>
  <si>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</si>
  <si>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</si>
  <si>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</si>
  <si>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</si>
  <si>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</si>
  <si>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</si>
  <si>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</si>
  <si>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</si>
  <si>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</si>
  <si>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</si>
  <si>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</si>
  <si>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</si>
  <si>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</si>
  <si>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</si>
  <si>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</si>
  <si>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</si>
  <si>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</si>
  <si>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</si>
  <si>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</si>
  <si>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</si>
  <si>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</si>
  <si>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</si>
  <si>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</si>
  <si>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</si>
  <si>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</si>
  <si>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</si>
  <si>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</si>
  <si>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</si>
  <si>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</si>
  <si>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</si>
  <si>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</si>
  <si>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</si>
  <si>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</si>
  <si>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</si>
  <si>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</si>
  <si>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</si>
  <si>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</si>
  <si>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</si>
  <si>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</si>
  <si>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</si>
  <si>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</si>
  <si>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</si>
  <si>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</si>
  <si>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</si>
  <si>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</si>
  <si>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</si>
  <si>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</si>
  <si>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</si>
  <si>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</si>
  <si>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</si>
  <si>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</si>
  <si>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</si>
  <si>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</si>
  <si>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</si>
  <si>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</si>
  <si>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</si>
  <si>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</si>
  <si>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</si>
  <si>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</si>
  <si>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</si>
  <si>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</si>
  <si>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</si>
  <si>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</si>
  <si>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</si>
  <si>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</si>
  <si>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</si>
  <si>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</si>
  <si>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</si>
  <si>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</si>
  <si>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</si>
  <si>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</si>
  <si>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</si>
  <si>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</si>
  <si>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</si>
  <si>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</si>
  <si>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</si>
  <si>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</si>
  <si>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</si>
  <si>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</si>
  <si>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</si>
  <si>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</si>
  <si>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</si>
  <si>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</si>
  <si>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</si>
  <si>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</si>
  <si>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</si>
  <si>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</si>
  <si>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</si>
  <si>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</si>
  <si>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</si>
  <si>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</si>
  <si>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</si>
  <si>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</si>
  <si>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</si>
  <si>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</si>
  <si>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</si>
  <si>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</si>
  <si>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</si>
  <si>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</si>
  <si>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</si>
  <si>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</si>
  <si>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</si>
  <si>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</si>
  <si>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</si>
  <si>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</si>
  <si>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</si>
  <si>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</si>
  <si>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</si>
  <si>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</si>
  <si>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</si>
  <si>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</si>
  <si>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</si>
  <si>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</si>
  <si>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</si>
  <si>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</si>
  <si>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</si>
  <si>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</si>
  <si>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</si>
  <si>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</si>
  <si>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</si>
  <si>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</si>
  <si>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</si>
  <si>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</si>
  <si>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</si>
  <si>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</si>
  <si>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</si>
  <si>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</si>
  <si>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</si>
  <si>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</si>
  <si>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</si>
  <si>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</si>
  <si>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</si>
  <si>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</si>
  <si>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</si>
  <si>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</si>
  <si>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</si>
  <si>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</si>
  <si>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</si>
  <si>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</si>
  <si>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</si>
  <si>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</si>
  <si>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</si>
  <si>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</si>
  <si>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</si>
  <si>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</si>
  <si>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</si>
  <si>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</si>
  <si>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</si>
  <si>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</si>
  <si>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</si>
  <si>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</si>
  <si>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</si>
  <si>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</si>
  <si>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</si>
  <si>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</si>
  <si>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</si>
  <si>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</si>
  <si>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</si>
  <si>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</si>
  <si>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</si>
  <si>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</si>
  <si>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</si>
  <si>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</si>
  <si>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</si>
  <si>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</si>
  <si>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</si>
  <si>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</si>
  <si>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</si>
  <si>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</si>
  <si>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</si>
  <si>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</si>
  <si>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</si>
  <si>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</si>
  <si>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</si>
  <si>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</si>
  <si>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</si>
  <si>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</si>
  <si>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</si>
  <si>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</si>
  <si>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</si>
  <si>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</si>
  <si>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</si>
  <si>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</si>
  <si>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</si>
  <si>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</si>
  <si>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</si>
  <si>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</si>
  <si>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</si>
  <si>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</si>
  <si>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</si>
  <si>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</si>
  <si>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</si>
  <si>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</si>
  <si>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</si>
  <si>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</si>
  <si>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</si>
  <si>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</si>
  <si>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</si>
  <si>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</si>
  <si>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</si>
  <si>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</si>
  <si>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</si>
  <si>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</si>
  <si>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</si>
  <si>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</si>
  <si>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</si>
  <si>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</si>
  <si>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</si>
  <si>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</si>
  <si>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</si>
  <si>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</si>
  <si>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</si>
  <si>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</si>
  <si>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</si>
  <si>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</si>
  <si>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</si>
  <si>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</si>
  <si>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</si>
  <si>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</si>
  <si>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</si>
  <si>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</si>
  <si>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</si>
  <si>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</si>
  <si>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</si>
  <si>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</si>
  <si>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</si>
  <si>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</si>
  <si>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</si>
  <si>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</si>
  <si>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</si>
  <si>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</si>
  <si>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</si>
  <si>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</si>
  <si>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</si>
  <si>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</si>
  <si>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</si>
  <si>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</si>
  <si>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</si>
  <si>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</si>
  <si>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</si>
  <si>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</si>
  <si>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</si>
  <si>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</si>
  <si>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</si>
  <si>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</si>
  <si>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</si>
  <si>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</si>
  <si>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</si>
  <si>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</si>
  <si>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</si>
  <si>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</si>
  <si>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</si>
  <si>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</si>
  <si>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</si>
  <si>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</si>
  <si>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</si>
  <si>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</si>
  <si>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</si>
  <si>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</si>
  <si>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</si>
  <si>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</si>
  <si>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</si>
  <si>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</si>
  <si>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</si>
  <si>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</si>
  <si>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</si>
  <si>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</si>
  <si>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</si>
  <si>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</si>
  <si>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</si>
  <si>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</si>
  <si>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</si>
  <si>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</si>
  <si>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</si>
  <si>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</si>
  <si>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</si>
  <si>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</si>
  <si>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</si>
  <si>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</si>
  <si>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</si>
  <si>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</si>
  <si>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</si>
  <si>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</si>
  <si>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</si>
  <si>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</si>
  <si>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</si>
  <si>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</si>
  <si>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</si>
  <si>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</si>
  <si>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</si>
  <si>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</si>
  <si>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</si>
  <si>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</si>
  <si>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</si>
  <si>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</si>
  <si>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</si>
  <si>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</si>
  <si>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</si>
  <si>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</si>
  <si>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</si>
  <si>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</si>
  <si>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</si>
  <si>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</si>
  <si>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</si>
  <si>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</si>
  <si>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</si>
  <si>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</si>
  <si>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</si>
  <si>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</si>
  <si>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</si>
  <si>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</si>
  <si>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</si>
  <si>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</si>
  <si>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</si>
  <si>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</si>
  <si>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</si>
  <si>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</si>
  <si>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</si>
  <si>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</si>
  <si>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</si>
  <si>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</si>
  <si>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</si>
  <si>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</si>
  <si>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</si>
  <si>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</si>
  <si>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</si>
  <si>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</si>
  <si>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</si>
  <si>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</si>
  <si>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</si>
  <si>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</si>
  <si>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</si>
  <si>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</si>
  <si>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</si>
  <si>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</si>
  <si>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</si>
  <si>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</si>
  <si>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</si>
  <si>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</si>
  <si>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</si>
  <si>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</si>
  <si>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</si>
  <si>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</si>
  <si>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</si>
  <si>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</si>
  <si>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</si>
  <si>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</si>
  <si>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</si>
  <si>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</si>
  <si>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</si>
  <si>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</si>
  <si>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</si>
  <si>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</si>
  <si>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</si>
  <si>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</si>
  <si>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</si>
  <si>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</si>
  <si>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</si>
  <si>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</si>
  <si>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</si>
  <si>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</si>
  <si>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</si>
  <si>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</si>
  <si>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</si>
  <si>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</si>
  <si>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</si>
  <si>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</si>
  <si>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</si>
  <si>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</si>
  <si>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</si>
  <si>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</si>
  <si>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</si>
  <si>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</si>
  <si>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</si>
  <si>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</si>
  <si>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</si>
  <si>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</si>
  <si>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</si>
  <si>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</si>
  <si>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</si>
  <si>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</si>
  <si>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</si>
  <si>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</si>
  <si>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</si>
  <si>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</si>
  <si>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</si>
  <si>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</si>
  <si>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</si>
  <si>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</si>
  <si>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</si>
  <si>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</si>
  <si>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</si>
  <si>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</si>
  <si>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</si>
  <si>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</si>
  <si>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</si>
  <si>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</si>
  <si>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</si>
  <si>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</si>
  <si>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</si>
  <si>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</si>
  <si>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</si>
  <si>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</si>
  <si>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</si>
  <si>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</si>
  <si>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</si>
  <si>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</si>
  <si>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</si>
  <si>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</si>
  <si>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</si>
  <si>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</si>
  <si>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</si>
  <si>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</si>
  <si>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</si>
  <si>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</si>
  <si>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</si>
  <si>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</si>
  <si>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</si>
  <si>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</si>
  <si>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</si>
  <si>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</si>
  <si>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</si>
  <si>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</si>
  <si>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</si>
  <si>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</si>
  <si>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</si>
  <si>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</si>
  <si>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</si>
  <si>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</si>
  <si>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</si>
  <si>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</si>
  <si>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</si>
  <si>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</si>
  <si>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</si>
  <si>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</si>
  <si>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</si>
  <si>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</si>
  <si>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</si>
  <si>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</si>
  <si>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</si>
  <si>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</si>
  <si>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</si>
  <si>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</si>
  <si>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</si>
  <si>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</si>
  <si>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</si>
  <si>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</si>
  <si>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</si>
  <si>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</si>
  <si>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</si>
  <si>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</si>
  <si>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</si>
  <si>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</si>
  <si>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</si>
  <si>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</si>
  <si>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</si>
  <si>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</si>
  <si>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</si>
  <si>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</si>
  <si>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</si>
  <si>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</si>
  <si>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</si>
  <si>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</si>
  <si>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</si>
  <si>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</si>
  <si>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</si>
  <si>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</si>
  <si>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</si>
  <si>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</si>
  <si>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</si>
  <si>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</si>
  <si>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</si>
  <si>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</si>
  <si>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</si>
  <si>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</si>
  <si>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</si>
  <si>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</si>
  <si>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</si>
  <si>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</si>
  <si>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</si>
  <si>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</si>
  <si>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</si>
  <si>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</si>
  <si>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</si>
  <si>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</si>
  <si>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</si>
  <si>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</si>
  <si>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</si>
  <si>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</si>
  <si>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</si>
  <si>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</si>
  <si>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</si>
  <si>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</si>
  <si>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</si>
  <si>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</si>
  <si>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</si>
  <si>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</si>
  <si>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</si>
  <si>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</si>
  <si>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</si>
  <si>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</si>
  <si>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</si>
  <si>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</si>
  <si>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</si>
  <si>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</si>
  <si>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</si>
  <si>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</si>
  <si>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</si>
  <si>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</si>
  <si>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</si>
  <si>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</si>
  <si>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</si>
  <si>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</si>
  <si>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</si>
  <si>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</si>
  <si>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</si>
  <si>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</si>
  <si>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</si>
  <si>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</si>
  <si>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</si>
  <si>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</si>
  <si>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</si>
  <si>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</si>
  <si>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</si>
  <si>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</si>
  <si>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</si>
  <si>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</si>
  <si>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</si>
  <si>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</si>
  <si>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</si>
  <si>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</si>
  <si>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</si>
  <si>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</si>
  <si>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</si>
  <si>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</si>
  <si>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</si>
  <si>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</si>
  <si>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</si>
  <si>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</si>
  <si>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</si>
  <si>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</si>
  <si>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</si>
  <si>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</si>
  <si>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</si>
  <si>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</si>
  <si>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</si>
  <si>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</si>
  <si>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</si>
  <si>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</si>
  <si>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</si>
  <si>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</si>
  <si>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</si>
  <si>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</si>
  <si>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</si>
  <si>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</si>
  <si>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</si>
  <si>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</si>
  <si>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</si>
  <si>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</si>
  <si>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</si>
  <si>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</si>
  <si>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</si>
  <si>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</si>
  <si>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</si>
  <si>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</si>
  <si>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</si>
  <si>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</si>
  <si>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</si>
  <si>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</si>
  <si>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</si>
  <si>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</si>
  <si>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</si>
  <si>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</si>
  <si>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</si>
  <si>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</si>
  <si>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</si>
  <si>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</si>
  <si>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</si>
  <si>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</si>
  <si>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</si>
  <si>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</si>
  <si>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</si>
  <si>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</si>
  <si>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</si>
  <si>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</si>
  <si>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</si>
  <si>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</si>
  <si>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</si>
  <si>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</si>
  <si>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</si>
  <si>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</si>
  <si>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</si>
  <si>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</si>
  <si>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</si>
  <si>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</si>
  <si>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</si>
  <si>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</si>
  <si>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</si>
  <si>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</si>
  <si>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</si>
  <si>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</si>
  <si>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</si>
  <si>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</si>
  <si>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</si>
  <si>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</si>
  <si>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</si>
  <si>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</si>
  <si>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</si>
  <si>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</si>
  <si>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</si>
  <si>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</si>
  <si>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</si>
  <si>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</si>
  <si>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</si>
  <si>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</si>
  <si>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</si>
  <si>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</si>
  <si>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</si>
  <si>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</si>
  <si>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</si>
  <si>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</si>
  <si>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</si>
  <si>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</si>
  <si>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</si>
  <si>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</si>
  <si>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</si>
  <si>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</si>
  <si>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</si>
  <si>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</si>
  <si>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</si>
  <si>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</si>
  <si>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</si>
  <si>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</si>
  <si>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</si>
  <si>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</si>
  <si>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</si>
  <si>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</si>
  <si>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</si>
  <si>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</si>
  <si>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</si>
  <si>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</si>
  <si>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</si>
  <si>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</si>
  <si>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</si>
  <si>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</si>
  <si>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</si>
  <si>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</si>
  <si>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</si>
  <si>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</si>
  <si>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</si>
  <si>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</si>
  <si>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</si>
  <si>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</si>
  <si>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</si>
  <si>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</si>
  <si>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</si>
  <si>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</si>
  <si>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</si>
  <si>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</si>
  <si>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</si>
  <si>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</si>
  <si>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</si>
  <si>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</si>
  <si>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</si>
  <si>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</si>
  <si>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</si>
  <si>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</si>
  <si>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</si>
  <si>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</si>
  <si>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</si>
  <si>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</si>
  <si>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</si>
  <si>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</si>
  <si>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</si>
  <si>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</si>
  <si>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</si>
  <si>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</si>
  <si>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</si>
  <si>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</si>
  <si>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</si>
  <si>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</si>
  <si>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</si>
  <si>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</si>
  <si>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</si>
  <si>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</si>
  <si>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</si>
  <si>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</si>
  <si>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</si>
  <si>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</si>
  <si>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</si>
  <si>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</si>
  <si>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</si>
  <si>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</si>
  <si>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</si>
  <si>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</si>
  <si>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</si>
  <si>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</si>
  <si>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</si>
  <si>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</si>
  <si>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</si>
  <si>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</si>
  <si>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</si>
  <si>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</si>
  <si>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</si>
  <si>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</si>
  <si>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</si>
  <si>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</si>
  <si>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</si>
  <si>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</si>
  <si>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</si>
  <si>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</si>
  <si>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</si>
  <si>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</si>
  <si>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</si>
  <si>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</si>
  <si>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</si>
  <si>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</si>
  <si>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</si>
  <si>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</si>
  <si>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</si>
  <si>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</si>
  <si>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</si>
  <si>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</si>
  <si>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</si>
  <si>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</si>
  <si>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</si>
  <si>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</si>
  <si>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</si>
  <si>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</si>
  <si>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</si>
  <si>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</si>
  <si>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</si>
  <si>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</si>
  <si>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</si>
  <si>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</si>
  <si>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</si>
  <si>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</si>
  <si>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</si>
  <si>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</si>
  <si>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</si>
  <si>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</si>
  <si>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</si>
  <si>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</si>
  <si>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</si>
  <si>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</si>
  <si>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</si>
  <si>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</si>
  <si>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</si>
  <si>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</si>
  <si>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</si>
  <si>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</si>
  <si>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</si>
  <si>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</si>
  <si>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</si>
  <si>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</si>
  <si>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</si>
  <si>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</si>
  <si>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</si>
  <si>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</si>
  <si>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</si>
  <si>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</si>
  <si>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</si>
  <si>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</si>
  <si>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</si>
  <si>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</si>
  <si>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</si>
  <si>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</si>
  <si>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</si>
  <si>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</si>
  <si>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</si>
  <si>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</si>
  <si>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</si>
  <si>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</si>
  <si>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</si>
  <si>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</si>
  <si>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</si>
  <si>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</si>
  <si>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</si>
  <si>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</si>
  <si>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</si>
  <si>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</si>
  <si>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</si>
  <si>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</si>
  <si>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</si>
  <si>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</si>
  <si>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</si>
  <si>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</si>
  <si>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</si>
  <si>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</si>
  <si>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</si>
  <si>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</si>
  <si>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</si>
  <si>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</si>
  <si>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</si>
  <si>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</si>
  <si>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</si>
  <si>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</si>
  <si>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</si>
  <si>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</si>
  <si>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</si>
  <si>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</si>
  <si>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</si>
  <si>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</si>
  <si>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</si>
  <si>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</si>
  <si>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</si>
  <si>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</si>
  <si>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</si>
  <si>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</si>
  <si>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</si>
  <si>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</si>
  <si>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</si>
  <si>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</si>
  <si>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</si>
  <si>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</si>
  <si>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</si>
  <si>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</si>
  <si>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</si>
  <si>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</si>
  <si>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</si>
  <si>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</si>
  <si>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</si>
  <si>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</si>
  <si>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</si>
  <si>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</si>
  <si>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</si>
  <si>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</si>
  <si>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</si>
  <si>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</si>
  <si>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</si>
  <si>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</si>
  <si>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</si>
  <si>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</si>
  <si>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</si>
  <si>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</si>
  <si>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</si>
  <si>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</si>
  <si>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</si>
  <si>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</si>
  <si>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</si>
  <si>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</si>
  <si>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</si>
  <si>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</si>
  <si>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</si>
  <si>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</si>
  <si>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</si>
  <si>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</si>
  <si>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</si>
  <si>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</si>
  <si>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</si>
  <si>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</si>
  <si>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</si>
  <si>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</si>
  <si>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</si>
  <si>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</si>
  <si>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</si>
  <si>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</si>
  <si>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</si>
  <si>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</si>
  <si>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</si>
  <si>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</si>
  <si>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</si>
  <si>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</si>
  <si>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</si>
  <si>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</si>
  <si>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</si>
  <si>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</si>
  <si>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</si>
  <si>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</si>
  <si>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</si>
  <si>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</si>
  <si>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</si>
  <si>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</si>
  <si>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</si>
  <si>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</si>
  <si>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</si>
  <si>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</si>
  <si>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</si>
  <si>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</si>
  <si>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</si>
  <si>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</si>
  <si>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</si>
  <si>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</si>
  <si>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</si>
  <si>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</si>
  <si>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</si>
  <si>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</si>
  <si>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</si>
  <si>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</si>
  <si>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</si>
  <si>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</si>
  <si>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</si>
  <si>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</si>
  <si>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</si>
  <si>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</si>
  <si>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</si>
  <si>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</si>
  <si>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</si>
  <si>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</si>
  <si>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</si>
  <si>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</si>
  <si>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</si>
  <si>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</si>
  <si>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</si>
  <si>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</si>
  <si>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</si>
  <si>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</si>
  <si>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</si>
  <si>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</si>
  <si>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</si>
  <si>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</si>
  <si>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</si>
  <si>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</si>
  <si>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</si>
  <si>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</si>
  <si>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</si>
  <si>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</si>
  <si>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</si>
  <si>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</si>
  <si>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</si>
  <si>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</si>
  <si>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</si>
  <si>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</si>
  <si>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</si>
  <si>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</si>
  <si>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</si>
  <si>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</si>
  <si>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</si>
  <si>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</si>
  <si>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</si>
  <si>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</si>
  <si>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</si>
  <si>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</si>
  <si>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</si>
  <si>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</si>
  <si>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</si>
  <si>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</si>
  <si>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</si>
  <si>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</si>
  <si>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</si>
  <si>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</si>
  <si>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</si>
  <si>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</si>
  <si>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</si>
  <si>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</si>
  <si>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</si>
  <si>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</si>
  <si>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</si>
  <si>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</si>
  <si>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</si>
  <si>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</si>
  <si>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</si>
  <si>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</si>
  <si>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</si>
  <si>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</si>
  <si>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</si>
  <si>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</si>
  <si>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</si>
  <si>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</si>
  <si>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</si>
  <si>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</si>
  <si>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</si>
  <si>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</si>
  <si>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</si>
  <si>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</si>
  <si>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</si>
  <si>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</si>
  <si>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</si>
  <si>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</si>
  <si>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</si>
  <si>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</si>
  <si>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</si>
  <si>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</si>
  <si>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</si>
  <si>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</si>
  <si>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</si>
  <si>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</si>
  <si>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</si>
  <si>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</si>
  <si>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</si>
  <si>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</si>
  <si>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</si>
  <si>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</si>
  <si>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</si>
  <si>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</si>
  <si>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</si>
  <si>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</si>
  <si>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</si>
  <si>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</si>
  <si>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</si>
  <si>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</si>
  <si>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</si>
  <si>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</si>
  <si>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</si>
  <si>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</si>
  <si>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</si>
  <si>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</si>
  <si>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</si>
  <si>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</si>
  <si>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</si>
  <si>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</si>
  <si>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</si>
  <si>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</si>
  <si>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</si>
  <si>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</si>
  <si>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</si>
  <si>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</si>
  <si>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</si>
  <si>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</si>
  <si>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</si>
  <si>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</si>
  <si>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</si>
  <si>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</si>
  <si>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</si>
  <si>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</si>
  <si>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</si>
  <si>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</si>
  <si>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</si>
  <si>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</si>
  <si>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</si>
  <si>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</si>
  <si>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</si>
  <si>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</si>
  <si>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</si>
  <si>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</si>
  <si>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</si>
  <si>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</si>
  <si>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</si>
  <si>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</si>
  <si>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</si>
  <si>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</si>
  <si>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</si>
  <si>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</si>
  <si>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</si>
  <si>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</si>
  <si>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</si>
  <si>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</si>
  <si>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</si>
  <si>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</si>
  <si>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</si>
  <si>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</si>
  <si>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</si>
  <si>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</si>
  <si>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</si>
  <si>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</si>
  <si>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</si>
  <si>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</si>
  <si>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</si>
  <si>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</si>
  <si>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</si>
  <si>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</si>
  <si>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</si>
  <si>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</si>
  <si>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</si>
  <si>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</si>
  <si>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</si>
  <si>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</si>
  <si>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</si>
  <si>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</si>
  <si>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</si>
  <si>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</si>
  <si>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</si>
  <si>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</si>
  <si>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</si>
  <si>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</si>
  <si>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</si>
  <si>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</si>
  <si>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</si>
  <si>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</si>
  <si>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</si>
  <si>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</si>
  <si>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</si>
  <si>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</si>
  <si>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</si>
  <si>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</si>
  <si>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</si>
  <si>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</si>
  <si>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</si>
  <si>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</si>
  <si>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</si>
  <si>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</si>
  <si>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</si>
  <si>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</si>
  <si>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</si>
  <si>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</si>
  <si>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</si>
  <si>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</si>
  <si>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</si>
  <si>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</si>
  <si>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</si>
  <si>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</si>
  <si>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</si>
  <si>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</si>
  <si>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</si>
  <si>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</si>
  <si>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</si>
  <si>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</si>
  <si>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</si>
  <si>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</si>
  <si>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</si>
  <si>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</si>
  <si>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</si>
  <si>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</si>
  <si>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</si>
  <si>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</si>
  <si>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</si>
  <si>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</si>
  <si>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</si>
  <si>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</si>
  <si>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</si>
  <si>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</si>
  <si>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</si>
  <si>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</si>
  <si>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</si>
  <si>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</si>
  <si>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</si>
  <si>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</si>
  <si>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</si>
  <si>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</si>
  <si>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</si>
  <si>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</si>
  <si>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</si>
  <si>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</si>
  <si>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</si>
  <si>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</si>
  <si>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</si>
  <si>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</si>
  <si>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</si>
  <si>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</si>
  <si>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</si>
  <si>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</si>
  <si>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</si>
  <si>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</si>
  <si>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</si>
  <si>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</si>
  <si>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</si>
  <si>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</si>
  <si>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</si>
  <si>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</si>
  <si>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</si>
  <si>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</si>
  <si>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</si>
  <si>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</si>
  <si>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</si>
  <si>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</si>
  <si>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</si>
  <si>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</si>
  <si>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</si>
  <si>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</si>
  <si>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</si>
  <si>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</si>
  <si>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</si>
  <si>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</si>
  <si>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</si>
  <si>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</si>
  <si>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</si>
  <si>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</si>
  <si>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</si>
  <si>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</si>
  <si>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</si>
  <si>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</si>
  <si>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</si>
  <si>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</si>
  <si>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</si>
  <si>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</si>
  <si>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</si>
  <si>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</si>
  <si>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</si>
  <si>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</si>
  <si>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</si>
  <si>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</si>
  <si>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</si>
  <si>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</si>
  <si>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</si>
  <si>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</si>
  <si>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</si>
  <si>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</si>
  <si>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</si>
  <si>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</si>
  <si>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</si>
  <si>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</si>
  <si>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</si>
  <si>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</si>
  <si>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</si>
  <si>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</si>
  <si>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</si>
  <si>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</si>
  <si>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</si>
  <si>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</si>
  <si>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</si>
  <si>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</si>
  <si>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</si>
  <si>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</si>
  <si>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</si>
  <si>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</si>
  <si>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</si>
  <si>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</si>
  <si>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</si>
  <si>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</si>
  <si>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</si>
  <si>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</si>
  <si>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</si>
  <si>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</si>
  <si>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</si>
  <si>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</si>
  <si>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</si>
  <si>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</si>
  <si>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</si>
  <si>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</si>
  <si>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</si>
  <si>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</si>
  <si>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</si>
  <si>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</si>
  <si>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</si>
  <si>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</si>
  <si>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</si>
  <si>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</si>
  <si>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</si>
  <si>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</si>
  <si>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</si>
  <si>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</si>
  <si>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</si>
  <si>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</si>
  <si>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</si>
  <si>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</si>
  <si>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</si>
  <si>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</si>
  <si>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</si>
  <si>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</si>
  <si>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</si>
  <si>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</si>
  <si>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</si>
  <si>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</si>
  <si>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</si>
  <si>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</si>
  <si>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</si>
  <si>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</si>
  <si>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</si>
  <si>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</si>
  <si>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</si>
  <si>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</si>
  <si>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</si>
  <si>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</si>
  <si>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</si>
  <si>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</si>
  <si>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</si>
  <si>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</si>
  <si>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</si>
  <si>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</si>
  <si>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</si>
  <si>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</si>
  <si>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</si>
  <si>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</si>
  <si>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</si>
  <si>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</si>
  <si>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</si>
  <si>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</si>
  <si>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</si>
  <si>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</si>
  <si>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</si>
  <si>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</si>
  <si>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</si>
  <si>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</si>
  <si>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</si>
  <si>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</si>
  <si>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</si>
  <si>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</si>
  <si>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</si>
  <si>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</si>
  <si>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</si>
  <si>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</si>
  <si>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</si>
  <si>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</si>
  <si>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</si>
  <si>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</si>
  <si>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</si>
  <si>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</si>
  <si>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</si>
  <si>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</si>
  <si>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</si>
  <si>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</si>
  <si>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</si>
  <si>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</si>
  <si>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</si>
  <si>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</si>
  <si>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</si>
  <si>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</si>
  <si>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</si>
  <si>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</si>
  <si>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</si>
  <si>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</si>
  <si>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</si>
  <si>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</si>
  <si>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</si>
  <si>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</si>
  <si>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</si>
  <si>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</si>
  <si>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</si>
  <si>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</si>
  <si>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</si>
  <si>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</si>
  <si>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</si>
  <si>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</si>
  <si>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</si>
  <si>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</si>
  <si>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</si>
  <si>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</si>
  <si>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</si>
  <si>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</si>
  <si>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</si>
  <si>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</si>
  <si>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</si>
  <si>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</si>
  <si>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</si>
  <si>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</si>
  <si>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</si>
  <si>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</si>
  <si>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</si>
  <si>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</si>
  <si>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</si>
  <si>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</si>
  <si>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</si>
  <si>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</si>
  <si>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</si>
  <si>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</si>
  <si>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</si>
  <si>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</si>
  <si>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</si>
  <si>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</si>
  <si>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</si>
  <si>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</si>
  <si>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</si>
  <si>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</si>
  <si>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</si>
  <si>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</si>
  <si>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</si>
  <si>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</si>
  <si>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</si>
  <si>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</si>
  <si>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</si>
  <si>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</si>
  <si>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</si>
  <si>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</si>
  <si>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</si>
  <si>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</si>
  <si>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</si>
  <si>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</si>
  <si>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</si>
  <si>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</si>
  <si>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</si>
  <si>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</si>
  <si>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</si>
  <si>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</si>
  <si>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</si>
  <si>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</si>
  <si>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</si>
  <si>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</si>
  <si>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</si>
  <si>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</si>
  <si>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</si>
  <si>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</si>
  <si>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</si>
  <si>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</si>
  <si>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</si>
  <si>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</si>
  <si>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</si>
  <si>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</si>
  <si>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</si>
  <si>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</si>
  <si>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</si>
  <si>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</si>
  <si>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</si>
  <si>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</si>
  <si>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</si>
  <si>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</si>
  <si>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</si>
  <si>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</si>
  <si>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</si>
  <si>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</si>
  <si>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</si>
  <si>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</si>
  <si>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</si>
  <si>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</si>
  <si>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</si>
  <si>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</si>
  <si>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</si>
  <si>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</si>
  <si>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</si>
  <si>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</si>
  <si>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</si>
  <si>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</si>
  <si>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</si>
  <si>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</si>
  <si>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</si>
  <si>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</si>
  <si>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</si>
  <si>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</si>
  <si>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</si>
  <si>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</si>
  <si>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</si>
  <si>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</si>
  <si>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</si>
  <si>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</si>
  <si>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</si>
  <si>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</si>
  <si>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</si>
  <si>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</si>
  <si>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</si>
  <si>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</si>
  <si>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</si>
  <si>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</si>
  <si>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</si>
  <si>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</si>
  <si>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</si>
  <si>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</si>
  <si>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</si>
  <si>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</si>
  <si>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</si>
  <si>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</si>
  <si>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</si>
  <si>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</si>
  <si>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</si>
  <si>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</si>
  <si>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</si>
  <si>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</si>
  <si>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</si>
  <si>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</si>
  <si>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</si>
  <si>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</si>
  <si>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</si>
  <si>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</si>
  <si>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</si>
  <si>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</si>
  <si>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</si>
  <si>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</si>
  <si>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</si>
  <si>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</si>
  <si>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</si>
  <si>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</si>
  <si>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</si>
  <si>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</si>
  <si>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</si>
  <si>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</si>
  <si>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</si>
  <si>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</si>
  <si>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</si>
  <si>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</si>
  <si>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</si>
  <si>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</si>
  <si>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</si>
  <si>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</si>
  <si>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</si>
  <si>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</si>
  <si>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</si>
  <si>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</si>
  <si>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</si>
  <si>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</si>
  <si>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</si>
  <si>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</si>
  <si>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</si>
  <si>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</si>
  <si>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</si>
  <si>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</si>
  <si>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</si>
  <si>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</si>
  <si>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</si>
  <si>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</si>
  <si>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</si>
  <si>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</si>
  <si>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</si>
  <si>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</si>
  <si>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</si>
  <si>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</si>
  <si>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</si>
  <si>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</si>
  <si>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</si>
  <si>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</si>
  <si>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</si>
  <si>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</si>
  <si>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</si>
  <si>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</si>
  <si>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</si>
  <si>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</si>
  <si>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</si>
  <si>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</si>
  <si>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</si>
  <si>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</si>
  <si>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</si>
  <si>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</si>
  <si>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</si>
  <si>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</si>
  <si>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</si>
  <si>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</si>
  <si>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</si>
  <si>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</si>
  <si>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</si>
  <si>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</si>
  <si>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</si>
  <si>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</si>
  <si>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</si>
  <si>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</si>
  <si>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</si>
  <si>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</si>
  <si>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</si>
  <si>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</si>
  <si>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</si>
  <si>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</si>
  <si>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</si>
  <si>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</si>
  <si>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</si>
  <si>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</si>
  <si>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</si>
  <si>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</si>
  <si>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</si>
  <si>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</si>
  <si>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</si>
  <si>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</si>
  <si>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</si>
  <si>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</si>
  <si>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</si>
  <si>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</si>
  <si>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</si>
  <si>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</si>
  <si>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</si>
  <si>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</si>
  <si>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</si>
  <si>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</si>
  <si>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</si>
  <si>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</si>
  <si>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</si>
  <si>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</si>
  <si>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</si>
  <si>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</si>
  <si>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</si>
  <si>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</si>
  <si>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</si>
  <si>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</si>
  <si>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</si>
  <si>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</si>
  <si>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</si>
  <si>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</si>
  <si>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</si>
  <si>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</si>
  <si>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</si>
  <si>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</si>
  <si>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</si>
  <si>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</si>
  <si>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</si>
  <si>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</si>
  <si>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</si>
  <si>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</si>
  <si>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</si>
  <si>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</si>
  <si>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</si>
  <si>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</si>
  <si>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</si>
  <si>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</si>
  <si>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</si>
  <si>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</si>
  <si>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</si>
  <si>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</si>
  <si>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</si>
  <si>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</si>
  <si>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</si>
  <si>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</si>
  <si>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</si>
  <si>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</si>
  <si>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</si>
  <si>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</si>
  <si>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</si>
  <si>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</si>
  <si>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</si>
  <si>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</si>
  <si>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</si>
  <si>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</si>
  <si>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</si>
  <si>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</si>
  <si>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</si>
  <si>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</si>
  <si>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</si>
  <si>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</si>
  <si>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</si>
  <si>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</si>
  <si>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</si>
  <si>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</si>
  <si>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</si>
  <si>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</si>
  <si>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</si>
  <si>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</si>
  <si>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</si>
  <si>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</si>
  <si>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</si>
  <si>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</si>
  <si>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</si>
  <si>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</si>
  <si>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</si>
  <si>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</si>
  <si>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</si>
  <si>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</si>
  <si>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</si>
  <si>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</si>
  <si>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</si>
  <si>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</si>
  <si>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</si>
  <si>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</si>
  <si>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</si>
  <si>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</si>
  <si>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</si>
  <si>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</si>
  <si>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</si>
  <si>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</si>
  <si>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</si>
  <si>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</si>
  <si>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</si>
  <si>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</si>
  <si>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</si>
  <si>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</si>
  <si>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</si>
  <si>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</si>
  <si>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</si>
  <si>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</si>
  <si>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</si>
  <si>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</si>
  <si>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</si>
  <si>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</si>
  <si>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</si>
  <si>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</si>
  <si>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</si>
  <si>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</si>
  <si>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</si>
  <si>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</si>
  <si>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</si>
  <si>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</si>
  <si>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</si>
  <si>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</si>
  <si>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</si>
  <si>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</si>
  <si>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</si>
  <si>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</si>
  <si>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</si>
  <si>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</si>
  <si>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</si>
  <si>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</si>
  <si>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</si>
  <si>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</si>
  <si>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</si>
  <si>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</si>
  <si>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</si>
  <si>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</si>
  <si>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</si>
  <si>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</si>
  <si>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</si>
  <si>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</si>
  <si>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</si>
  <si>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</si>
  <si>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</si>
  <si>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</si>
  <si>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</si>
  <si>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</si>
  <si>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</si>
  <si>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</si>
  <si>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</si>
  <si>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</si>
  <si>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</si>
  <si>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</si>
  <si>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</si>
  <si>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</si>
  <si>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</si>
  <si>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</si>
  <si>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</si>
  <si>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</si>
  <si>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</si>
  <si>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</si>
  <si>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</si>
  <si>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</si>
  <si>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</si>
  <si>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</si>
  <si>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</si>
  <si>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</si>
  <si>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</si>
  <si>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</si>
  <si>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</si>
  <si>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</si>
  <si>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</si>
  <si>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</si>
  <si>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</si>
  <si>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</si>
  <si>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</si>
  <si>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</si>
  <si>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</si>
  <si>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</si>
  <si>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</si>
  <si>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</si>
  <si>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</si>
  <si>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</si>
  <si>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</si>
  <si>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</si>
  <si>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</si>
  <si>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</si>
  <si>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</si>
  <si>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</si>
  <si>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</si>
  <si>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</si>
  <si>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</si>
  <si>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</si>
  <si>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</si>
  <si>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</si>
  <si>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</si>
  <si>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</si>
  <si>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</si>
  <si>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</si>
  <si>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</si>
  <si>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</si>
  <si>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</si>
  <si>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</si>
  <si>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</si>
  <si>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</si>
  <si>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</si>
  <si>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</si>
  <si>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</si>
  <si>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</si>
  <si>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</si>
  <si>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</si>
  <si>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</si>
  <si>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</si>
  <si>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</si>
  <si>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</si>
  <si>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</si>
  <si>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</si>
  <si>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</si>
  <si>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</si>
  <si>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</si>
  <si>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</si>
  <si>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</si>
  <si>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</si>
  <si>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</si>
  <si>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</si>
  <si>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</si>
  <si>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</si>
  <si>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</si>
  <si>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</si>
  <si>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</si>
  <si>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</si>
  <si>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</si>
  <si>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</si>
  <si>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</si>
  <si>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</si>
  <si>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</si>
  <si>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</si>
  <si>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</si>
  <si>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</si>
  <si>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</si>
  <si>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</si>
  <si>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</si>
  <si>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</si>
  <si>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</si>
  <si>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</si>
  <si>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</si>
  <si>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</si>
  <si>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</si>
  <si>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</si>
  <si>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</si>
  <si>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</si>
  <si>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</si>
  <si>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</si>
  <si>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</si>
  <si>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</si>
  <si>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</si>
  <si>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</si>
  <si>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</si>
  <si>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</si>
  <si>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</si>
  <si>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</si>
  <si>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</si>
  <si>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</si>
  <si>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</si>
  <si>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</si>
  <si>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</si>
  <si>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</si>
  <si>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</si>
  <si>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</si>
  <si>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</si>
  <si>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</si>
  <si>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</si>
  <si>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</si>
  <si>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</si>
  <si>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</si>
  <si>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</si>
  <si>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</si>
  <si>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</si>
  <si>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</si>
  <si>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</si>
  <si>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</si>
  <si>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</si>
  <si>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</si>
  <si>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</si>
  <si>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</si>
  <si>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</si>
  <si>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</si>
  <si>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</si>
  <si>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</si>
  <si>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</si>
  <si>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</si>
  <si>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</si>
  <si>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</si>
  <si>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</si>
  <si>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</si>
  <si>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</si>
  <si>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</si>
  <si>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</si>
  <si>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</si>
  <si>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</si>
  <si>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</si>
  <si>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</si>
  <si>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</si>
  <si>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</si>
  <si>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</si>
  <si>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</si>
  <si>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</si>
  <si>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</si>
  <si>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</si>
  <si>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</si>
  <si>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</si>
  <si>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</si>
  <si>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</si>
  <si>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</si>
  <si>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</si>
  <si>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</si>
  <si>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</si>
  <si>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</si>
  <si>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</si>
  <si>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</si>
  <si>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</si>
  <si>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</si>
  <si>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</si>
  <si>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</si>
  <si>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</si>
  <si>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</si>
  <si>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</si>
  <si>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</si>
  <si>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</si>
  <si>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</si>
  <si>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</si>
  <si>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</si>
  <si>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</si>
  <si>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</si>
  <si>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</si>
  <si>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</si>
  <si>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</si>
  <si>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</si>
  <si>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</si>
  <si>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</si>
  <si>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</si>
  <si>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</si>
  <si>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</si>
  <si>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</si>
  <si>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</si>
  <si>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</si>
  <si>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</si>
  <si>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</si>
  <si>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</si>
  <si>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</si>
  <si>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</si>
  <si>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</si>
  <si>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</si>
  <si>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</si>
  <si>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</si>
  <si>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</si>
  <si>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</si>
  <si>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</si>
  <si>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</si>
  <si>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</si>
  <si>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</si>
  <si>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</si>
  <si>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</si>
  <si>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</si>
  <si>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</si>
  <si>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</si>
  <si>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</si>
  <si>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</si>
  <si>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</si>
  <si>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</si>
  <si>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</si>
  <si>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</si>
  <si>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</si>
  <si>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</si>
  <si>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</si>
  <si>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</si>
  <si>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</si>
  <si>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</si>
  <si>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</si>
  <si>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</si>
  <si>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</si>
  <si>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</si>
  <si>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</si>
  <si>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</si>
  <si>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</si>
  <si>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</si>
  <si>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</si>
  <si>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</si>
  <si>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</si>
  <si>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</si>
  <si>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</si>
  <si>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</si>
  <si>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</si>
  <si>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</si>
  <si>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</si>
  <si>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</si>
  <si>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</si>
  <si>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</si>
  <si>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</si>
  <si>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</si>
  <si>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</si>
  <si>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</si>
  <si>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</si>
  <si>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</si>
  <si>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</si>
  <si>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</si>
  <si>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</si>
  <si>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</si>
  <si>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</si>
  <si>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</si>
  <si>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</si>
  <si>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</si>
  <si>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</si>
  <si>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</si>
  <si>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</si>
  <si>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</si>
  <si>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</si>
  <si>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</si>
  <si>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</si>
  <si>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</si>
  <si>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</si>
  <si>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</si>
  <si>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</si>
  <si>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</si>
  <si>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</si>
  <si>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</si>
  <si>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</si>
  <si>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</si>
  <si>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</si>
  <si>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</si>
  <si>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</si>
  <si>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</si>
  <si>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</si>
  <si>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</si>
  <si>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</si>
  <si>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</si>
  <si>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</si>
  <si>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</si>
  <si>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</si>
  <si>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</si>
  <si>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</si>
  <si>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</si>
  <si>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</si>
  <si>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</si>
  <si>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</si>
  <si>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</si>
  <si>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</si>
  <si>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</si>
  <si>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</si>
  <si>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</si>
  <si>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</si>
  <si>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</si>
  <si>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</si>
  <si>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</si>
  <si>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</si>
  <si>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</si>
  <si>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</si>
  <si>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</si>
  <si>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</si>
  <si>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</si>
  <si>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</si>
  <si>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</si>
  <si>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</si>
  <si>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</si>
  <si>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</si>
  <si>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</si>
  <si>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</si>
  <si>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</si>
  <si>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</si>
  <si>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</si>
  <si>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</si>
  <si>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</si>
  <si>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</si>
  <si>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</si>
  <si>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</si>
  <si>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</si>
  <si>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</si>
  <si>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</si>
  <si>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</si>
  <si>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</si>
  <si>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</si>
  <si>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</si>
  <si>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</si>
  <si>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</si>
  <si>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</si>
  <si>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</si>
  <si>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</si>
  <si>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</si>
  <si>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</si>
  <si>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</si>
  <si>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</si>
  <si>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</si>
  <si>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</si>
  <si>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</si>
  <si>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</si>
  <si>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</si>
  <si>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</si>
  <si>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</si>
  <si>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</si>
  <si>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</si>
  <si>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</si>
  <si>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</si>
  <si>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</si>
  <si>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</si>
  <si>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</si>
  <si>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</si>
  <si>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</si>
  <si>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</si>
  <si>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</si>
  <si>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</si>
  <si>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</si>
  <si>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</si>
  <si>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</si>
  <si>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</si>
  <si>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</si>
  <si>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</si>
  <si>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</si>
  <si>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</si>
  <si>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</si>
  <si>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</si>
  <si>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</si>
  <si>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</si>
  <si>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</si>
  <si>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</si>
  <si>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</si>
  <si>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</si>
  <si>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</si>
  <si>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</si>
  <si>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</si>
  <si>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</si>
  <si>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</si>
  <si>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</si>
  <si>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</si>
  <si>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</si>
  <si>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</si>
  <si>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</si>
  <si>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</si>
  <si>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</si>
  <si>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</si>
  <si>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</si>
  <si>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</si>
  <si>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</si>
  <si>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</si>
  <si>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</si>
  <si>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</si>
  <si>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</si>
  <si>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</si>
  <si>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</si>
  <si>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</si>
  <si>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</si>
  <si>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</si>
  <si>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</si>
  <si>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</si>
  <si>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</si>
  <si>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</si>
  <si>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</si>
  <si>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</si>
  <si>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</si>
  <si>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</si>
  <si>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</si>
  <si>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</si>
  <si>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</si>
  <si>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</si>
  <si>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</si>
  <si>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</si>
  <si>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</si>
  <si>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</si>
  <si>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</si>
  <si>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</si>
  <si>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</si>
  <si>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</si>
  <si>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</si>
  <si>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</si>
  <si>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</si>
  <si>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</si>
  <si>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</si>
  <si>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</si>
  <si>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</si>
  <si>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</si>
  <si>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</si>
  <si>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</si>
  <si>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</si>
  <si>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</si>
  <si>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</si>
  <si>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</si>
  <si>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</si>
  <si>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</si>
  <si>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</si>
  <si>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</si>
  <si>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</si>
  <si>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</si>
  <si>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</si>
  <si>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</si>
  <si>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</si>
  <si>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</si>
  <si>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</si>
  <si>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</si>
  <si>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</si>
  <si>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</si>
  <si>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</si>
  <si>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</si>
  <si>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</si>
  <si>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</si>
  <si>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</si>
  <si>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</si>
  <si>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</si>
  <si>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</si>
  <si>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</si>
  <si>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</si>
  <si>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</si>
  <si>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</si>
  <si>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</si>
  <si>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</si>
  <si>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</si>
  <si>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</si>
  <si>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</si>
  <si>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</si>
  <si>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</si>
  <si>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</si>
  <si>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</si>
  <si>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</si>
  <si>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</si>
  <si>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</si>
  <si>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</si>
  <si>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</si>
  <si>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</si>
  <si>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</si>
  <si>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</si>
  <si>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</si>
  <si>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</si>
  <si>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</si>
  <si>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</si>
  <si>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</si>
  <si>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</si>
  <si>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</si>
  <si>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</si>
  <si>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</si>
  <si>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</si>
  <si>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</si>
  <si>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</si>
  <si>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</si>
  <si>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</si>
  <si>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</si>
  <si>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</si>
  <si>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</si>
  <si>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</si>
  <si>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</si>
  <si>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</si>
  <si>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</si>
  <si>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</si>
  <si>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</si>
  <si>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</si>
  <si>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</si>
  <si>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</si>
  <si>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</si>
  <si>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</si>
  <si>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</si>
  <si>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</si>
  <si>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</si>
  <si>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</si>
  <si>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</si>
  <si>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</si>
  <si>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</si>
  <si>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</si>
  <si>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</si>
  <si>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</si>
  <si>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</si>
  <si>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</si>
  <si>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</si>
  <si>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</si>
  <si>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</si>
  <si>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</si>
  <si>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</si>
  <si>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</si>
  <si>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</si>
  <si>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</si>
  <si>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</si>
  <si>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</si>
  <si>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</si>
  <si>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</si>
  <si>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</si>
  <si>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</si>
  <si>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</si>
  <si>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</si>
  <si>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</si>
  <si>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</si>
  <si>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</si>
  <si>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</si>
  <si>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</si>
  <si>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</si>
  <si>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</si>
  <si>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</si>
  <si>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</si>
  <si>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</si>
  <si>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</si>
  <si>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</si>
  <si>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</si>
  <si>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</si>
  <si>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</si>
  <si>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</si>
  <si>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</si>
  <si>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</si>
  <si>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</si>
  <si>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</si>
  <si>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</si>
  <si>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</si>
  <si>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</si>
  <si>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</si>
  <si>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</si>
  <si>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</si>
  <si>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</si>
  <si>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</si>
  <si>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</si>
  <si>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</si>
  <si>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</si>
  <si>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</si>
  <si>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</si>
  <si>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</si>
  <si>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</si>
  <si>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</si>
  <si>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</si>
  <si>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</si>
  <si>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</si>
  <si>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</si>
  <si>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</si>
  <si>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</si>
  <si>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</si>
  <si>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</si>
  <si>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</si>
  <si>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</si>
  <si>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</si>
  <si>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</si>
  <si>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</si>
  <si>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</si>
  <si>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</si>
  <si>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</si>
  <si>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</si>
  <si>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</si>
  <si>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</si>
  <si>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</si>
  <si>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</si>
  <si>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</si>
  <si>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</si>
  <si>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</si>
  <si>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</si>
  <si>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</si>
  <si>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</si>
  <si>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</si>
  <si>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</si>
  <si>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</si>
  <si>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</si>
  <si>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</si>
  <si>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</si>
  <si>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</si>
  <si>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</si>
  <si>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</si>
  <si>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</si>
  <si>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</si>
  <si>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</si>
  <si>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</si>
  <si>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</si>
  <si>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</si>
  <si>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</si>
  <si>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</si>
  <si>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</si>
  <si>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</si>
  <si>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</si>
  <si>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</si>
  <si>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</si>
  <si>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</si>
  <si>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</si>
  <si>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</si>
  <si>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</si>
  <si>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</si>
  <si>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</si>
  <si>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</si>
  <si>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</si>
  <si>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</si>
  <si>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</si>
  <si>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</si>
  <si>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</si>
  <si>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</si>
  <si>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</si>
  <si>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</si>
  <si>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</si>
  <si>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</si>
  <si>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</si>
  <si>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</si>
  <si>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</si>
  <si>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</si>
  <si>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</si>
  <si>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</si>
  <si>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</si>
  <si>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</si>
  <si>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</si>
  <si>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</si>
  <si>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</si>
  <si>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</si>
  <si>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</si>
  <si>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</si>
  <si>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</si>
  <si>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</si>
  <si>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</si>
  <si>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</si>
  <si>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</si>
  <si>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</si>
  <si>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</si>
  <si>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</si>
  <si>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</si>
  <si>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</si>
  <si>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</si>
  <si>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</si>
  <si>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</si>
  <si>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</si>
  <si>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</si>
  <si>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</si>
  <si>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</si>
  <si>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</si>
  <si>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</si>
  <si>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</si>
  <si>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</si>
  <si>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</si>
  <si>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</si>
  <si>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</si>
  <si>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</si>
  <si>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</si>
  <si>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</si>
  <si>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</si>
  <si>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</si>
  <si>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</si>
  <si>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</si>
  <si>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</si>
  <si>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</si>
  <si>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</si>
  <si>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</si>
  <si>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</si>
  <si>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</si>
  <si>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</si>
  <si>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</si>
  <si>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</si>
  <si>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</si>
  <si>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</si>
  <si>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</si>
  <si>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</si>
  <si>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</si>
  <si>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</si>
  <si>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</si>
  <si>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</si>
  <si>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</si>
  <si>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</si>
  <si>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</si>
  <si>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</si>
  <si>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</si>
  <si>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</si>
  <si>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</si>
  <si>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</si>
  <si>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</si>
  <si>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</si>
  <si>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</si>
  <si>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</si>
  <si>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</si>
  <si>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</si>
  <si>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</si>
  <si>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</si>
  <si>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</si>
  <si>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</si>
  <si>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</si>
  <si>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</si>
  <si>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</si>
  <si>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</si>
  <si>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</si>
  <si>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</si>
  <si>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</si>
  <si>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</si>
  <si>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</si>
  <si>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</si>
  <si>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</si>
  <si>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</si>
  <si>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</si>
  <si>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</si>
  <si>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</si>
  <si>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</si>
  <si>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</si>
  <si>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</si>
  <si>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</si>
  <si>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</si>
  <si>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</si>
  <si>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</si>
  <si>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</si>
  <si>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</si>
  <si>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</si>
  <si>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</si>
  <si>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</si>
  <si>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</si>
  <si>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</si>
  <si>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</si>
  <si>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</si>
  <si>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</si>
  <si>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</si>
  <si>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</si>
  <si>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</si>
  <si>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</si>
  <si>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</si>
  <si>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</si>
  <si>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</si>
  <si>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</si>
  <si>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</si>
  <si>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</si>
  <si>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</si>
  <si>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</si>
  <si>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</si>
  <si>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</si>
  <si>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</si>
  <si>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</si>
  <si>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</si>
  <si>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</si>
  <si>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</si>
  <si>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</si>
  <si>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</si>
  <si>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</si>
  <si>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</si>
  <si>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</si>
  <si>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</si>
  <si>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</si>
  <si>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</si>
  <si>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</si>
  <si>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</si>
  <si>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</si>
  <si>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</si>
  <si>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</si>
  <si>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</si>
  <si>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</si>
  <si>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</si>
  <si>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</si>
  <si>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</si>
  <si>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</si>
  <si>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</si>
  <si>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</si>
  <si>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</si>
  <si>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</si>
  <si>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</si>
  <si>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</si>
  <si>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</si>
  <si>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</si>
  <si>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</si>
  <si>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</si>
  <si>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</si>
  <si>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</si>
  <si>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</si>
  <si>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</si>
  <si>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</si>
  <si>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</si>
  <si>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</si>
  <si>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</si>
  <si>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</si>
  <si>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</si>
  <si>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</si>
  <si>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</si>
  <si>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</si>
  <si>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</si>
  <si>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</si>
  <si>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</si>
  <si>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</si>
  <si>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</si>
  <si>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</si>
  <si>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</si>
  <si>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</si>
  <si>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</si>
  <si>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</si>
  <si>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</si>
  <si>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</si>
  <si>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</si>
  <si>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</si>
  <si>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</si>
  <si>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</si>
  <si>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</si>
  <si>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</si>
  <si>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</si>
  <si>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</si>
  <si>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</si>
  <si>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</si>
  <si>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</si>
  <si>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</si>
  <si>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</si>
  <si>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</si>
  <si>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</si>
  <si>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</si>
  <si>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</si>
  <si>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</si>
  <si>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</si>
  <si>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</si>
  <si>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</si>
  <si>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</si>
  <si>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</si>
  <si>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</si>
  <si>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</si>
  <si>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</si>
  <si>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</si>
  <si>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</si>
  <si>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</si>
  <si>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</si>
  <si>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</si>
  <si>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</si>
  <si>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</si>
  <si>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</si>
  <si>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</si>
  <si>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</si>
  <si>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</si>
  <si>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</si>
  <si>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</si>
  <si>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</si>
  <si>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</si>
  <si>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</si>
  <si>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</si>
  <si>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</si>
  <si>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</si>
  <si>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</si>
  <si>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</si>
  <si>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</si>
  <si>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</si>
  <si>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</si>
  <si>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</si>
  <si>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</si>
  <si>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</si>
  <si>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</si>
  <si>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</si>
  <si>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</si>
  <si>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</si>
  <si>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</si>
  <si>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</si>
  <si>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</si>
  <si>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</si>
  <si>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</si>
  <si>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</si>
  <si>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</si>
  <si>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</si>
  <si>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</si>
  <si>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</si>
  <si>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</si>
  <si>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</si>
  <si>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</si>
  <si>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</si>
  <si>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</si>
  <si>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</si>
  <si>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</si>
  <si>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</si>
  <si>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</si>
  <si>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</si>
  <si>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</si>
  <si>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</si>
  <si>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</si>
  <si>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</si>
  <si>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</si>
  <si>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</si>
  <si>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</si>
  <si>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</si>
  <si>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</si>
  <si>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</si>
  <si>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</si>
  <si>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</si>
  <si>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</si>
  <si>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</si>
  <si>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</si>
  <si>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</si>
  <si>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</si>
  <si>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</si>
  <si>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</si>
  <si>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</si>
  <si>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</si>
  <si>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</si>
  <si>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</si>
  <si>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</si>
  <si>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</si>
  <si>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</si>
  <si>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</si>
  <si>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</si>
  <si>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</si>
  <si>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</si>
  <si>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</si>
  <si>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</si>
  <si>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</si>
  <si>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</si>
  <si>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</si>
  <si>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</si>
  <si>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</si>
  <si>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</si>
  <si>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</si>
  <si>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</si>
  <si>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</si>
  <si>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</si>
  <si>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</si>
  <si>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</si>
  <si>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</si>
  <si>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</si>
  <si>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</si>
  <si>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</si>
  <si>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</si>
  <si>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</si>
  <si>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</si>
  <si>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</si>
  <si>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</si>
  <si>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</si>
  <si>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</si>
  <si>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</si>
  <si>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</si>
  <si>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</si>
  <si>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</si>
  <si>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</si>
  <si>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</si>
  <si>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</si>
  <si>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</si>
  <si>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</si>
  <si>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</si>
  <si>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</si>
  <si>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</si>
  <si>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</si>
  <si>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</si>
  <si>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</si>
  <si>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</si>
  <si>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</si>
  <si>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</si>
  <si>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</si>
  <si>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</si>
  <si>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</si>
  <si>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</si>
  <si>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</si>
  <si>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</si>
  <si>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</si>
  <si>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</si>
  <si>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</si>
  <si>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</si>
  <si>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</si>
  <si>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</si>
  <si>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</si>
  <si>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</si>
  <si>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</si>
  <si>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</si>
  <si>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</si>
  <si>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</si>
  <si>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</si>
  <si>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</si>
  <si>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</si>
  <si>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</si>
  <si>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</si>
  <si>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</si>
  <si>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</si>
  <si>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</si>
  <si>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</si>
  <si>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</si>
  <si>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</si>
  <si>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</si>
  <si>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</si>
  <si>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</si>
  <si>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</si>
  <si>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</si>
  <si>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</si>
  <si>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</si>
  <si>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</si>
  <si>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</si>
  <si>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</si>
  <si>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</si>
  <si>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</si>
  <si>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</si>
  <si>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</si>
  <si>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</si>
  <si>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</si>
  <si>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</si>
  <si>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</si>
  <si>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</si>
  <si>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</si>
  <si>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</si>
  <si>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</si>
  <si>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</si>
  <si>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</si>
  <si>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</si>
  <si>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</si>
  <si>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</si>
  <si>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</si>
  <si>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</si>
  <si>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</si>
  <si>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</si>
  <si>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</si>
  <si>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</si>
  <si>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</si>
  <si>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</si>
  <si>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</si>
  <si>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</si>
  <si>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</si>
  <si>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</si>
  <si>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</si>
  <si>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</si>
  <si>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</si>
  <si>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</si>
  <si>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</si>
  <si>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</si>
  <si>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</si>
  <si>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</si>
  <si>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</si>
  <si>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</si>
  <si>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</si>
  <si>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</si>
  <si>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</si>
  <si>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</si>
  <si>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</si>
  <si>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</si>
  <si>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</si>
  <si>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</si>
  <si>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</si>
  <si>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</si>
  <si>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</si>
  <si>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</si>
  <si>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</si>
  <si>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</si>
  <si>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</si>
  <si>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</si>
  <si>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</si>
  <si>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</si>
  <si>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</si>
  <si>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</si>
  <si>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</si>
  <si>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</si>
  <si>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</si>
  <si>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</si>
  <si>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</si>
  <si>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</si>
  <si>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</si>
  <si>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</si>
  <si>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</si>
  <si>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</si>
  <si>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</si>
  <si>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</si>
  <si>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</si>
  <si>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</si>
  <si>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</si>
  <si>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</si>
  <si>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</si>
  <si>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</si>
  <si>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</si>
  <si>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</si>
  <si>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</si>
  <si>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</si>
  <si>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</si>
  <si>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</si>
  <si>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</si>
  <si>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</si>
  <si>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</si>
  <si>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</si>
  <si>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</si>
  <si>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</si>
  <si>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</si>
  <si>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</si>
  <si>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</si>
  <si>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</si>
  <si>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</si>
  <si>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</si>
  <si>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</si>
  <si>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</si>
  <si>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</si>
  <si>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</si>
  <si>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</si>
  <si>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</si>
  <si>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</si>
  <si>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</si>
  <si>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</si>
  <si>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</si>
  <si>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</si>
  <si>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</si>
  <si>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</si>
  <si>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</si>
  <si>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</si>
  <si>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</si>
  <si>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</si>
  <si>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</si>
  <si>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</si>
  <si>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</si>
  <si>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</si>
  <si>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</si>
  <si>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</si>
  <si>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</si>
  <si>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</si>
  <si>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</si>
  <si>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</si>
  <si>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</si>
  <si>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</si>
  <si>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</si>
  <si>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</si>
  <si>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</si>
  <si>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</si>
  <si>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</si>
  <si>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</si>
  <si>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</si>
  <si>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</si>
  <si>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</si>
  <si>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</si>
  <si>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</si>
  <si>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</si>
  <si>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</si>
  <si>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</si>
  <si>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</si>
  <si>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</si>
  <si>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</si>
  <si>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</si>
  <si>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</si>
  <si>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</si>
  <si>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</si>
  <si>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</si>
  <si>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</si>
  <si>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</si>
  <si>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</si>
  <si>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</si>
  <si>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</si>
  <si>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</si>
  <si>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</si>
  <si>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</si>
  <si>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</si>
  <si>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</si>
  <si>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</si>
  <si>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</si>
  <si>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</si>
  <si>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</si>
  <si>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</si>
  <si>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</si>
  <si>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</si>
  <si>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</si>
  <si>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</si>
  <si>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</si>
  <si>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</si>
  <si>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</si>
  <si>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</si>
  <si>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</si>
  <si>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</si>
  <si>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</si>
  <si>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</si>
  <si>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</si>
  <si>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</si>
  <si>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</si>
  <si>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</si>
  <si>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</si>
  <si>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</si>
  <si>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</si>
  <si>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</si>
  <si>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</si>
  <si>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</si>
  <si>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</si>
  <si>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</si>
  <si>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</si>
  <si>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</si>
  <si>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</si>
  <si>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</si>
  <si>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</si>
  <si>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</si>
  <si>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</si>
  <si>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</si>
  <si>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</si>
  <si>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</si>
  <si>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</si>
  <si>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</si>
  <si>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</si>
  <si>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</si>
  <si>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</si>
  <si>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</si>
  <si>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</si>
  <si>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</si>
  <si>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</si>
  <si>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</si>
  <si>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</si>
  <si>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</si>
  <si>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</si>
  <si>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</si>
  <si>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</si>
  <si>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</si>
  <si>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</si>
  <si>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</si>
  <si>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</si>
  <si>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</si>
  <si>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</si>
  <si>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</si>
  <si>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</si>
  <si>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</si>
  <si>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</si>
  <si>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</si>
  <si>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</si>
  <si>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</si>
  <si>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</si>
  <si>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</si>
  <si>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</si>
  <si>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</si>
  <si>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</si>
  <si>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</si>
  <si>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</si>
  <si>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</si>
  <si>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</si>
  <si>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</si>
  <si>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</si>
  <si>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</si>
  <si>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</si>
  <si>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</si>
  <si>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</si>
  <si>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</si>
  <si>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</si>
  <si>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</si>
  <si>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</si>
  <si>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</si>
  <si>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</si>
  <si>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</si>
  <si>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</si>
  <si>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</si>
  <si>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</si>
  <si>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</si>
  <si>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</si>
  <si>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</si>
  <si>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</si>
  <si>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</si>
  <si>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</si>
  <si>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</si>
  <si>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</si>
  <si>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</si>
  <si>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</si>
  <si>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</si>
  <si>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</si>
  <si>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</si>
  <si>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</si>
  <si>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</si>
  <si>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</si>
  <si>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</si>
  <si>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</si>
  <si>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</si>
  <si>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</si>
  <si>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</si>
  <si>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</si>
  <si>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</si>
  <si>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</si>
  <si>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</si>
  <si>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</si>
  <si>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</si>
  <si>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</si>
  <si>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</si>
  <si>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</si>
  <si>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</si>
  <si>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</si>
  <si>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</si>
  <si>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</si>
  <si>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</si>
  <si>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</si>
  <si>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</si>
  <si>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</si>
  <si>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</si>
  <si>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</si>
  <si>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</si>
  <si>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</si>
  <si>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</si>
  <si>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</si>
  <si>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</si>
  <si>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</si>
  <si>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</si>
  <si>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</si>
  <si>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</si>
  <si>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</si>
  <si>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</si>
  <si>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</si>
  <si>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</si>
  <si>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</si>
  <si>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</si>
  <si>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</si>
  <si>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</si>
  <si>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</si>
  <si>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</si>
  <si>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</si>
  <si>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</si>
  <si>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</si>
  <si>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</si>
  <si>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</si>
  <si>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</si>
  <si>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</si>
  <si>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</si>
  <si>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</si>
  <si>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</si>
  <si>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</si>
  <si>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</si>
  <si>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</si>
  <si>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</si>
  <si>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</si>
  <si>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</si>
  <si>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</si>
  <si>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</si>
  <si>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</si>
  <si>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</si>
  <si>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</si>
  <si>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</si>
  <si>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</si>
  <si>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</si>
  <si>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</si>
  <si>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</si>
  <si>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</si>
  <si>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</si>
  <si>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</si>
  <si>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</si>
  <si>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</si>
  <si>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</si>
  <si>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</si>
  <si>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</si>
  <si>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</si>
  <si>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</si>
  <si>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</si>
  <si>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</si>
  <si>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</si>
  <si>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</si>
  <si>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</si>
  <si>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</si>
  <si>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</si>
  <si>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</si>
  <si>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</si>
  <si>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</si>
  <si>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</si>
  <si>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</si>
  <si>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</si>
  <si>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</si>
  <si>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</si>
  <si>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</si>
  <si>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</si>
  <si>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</si>
  <si>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</si>
  <si>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</si>
  <si>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</si>
  <si>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</si>
  <si>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</si>
  <si>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</si>
  <si>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</si>
  <si>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</si>
  <si>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</si>
  <si>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</si>
  <si>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</si>
  <si>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</si>
  <si>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</si>
  <si>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</si>
  <si>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</si>
  <si>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</si>
  <si>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</si>
  <si>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</si>
  <si>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</si>
  <si>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</si>
  <si>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</si>
  <si>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</si>
  <si>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</si>
  <si>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</si>
  <si>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</si>
  <si>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</si>
  <si>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</si>
  <si>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</si>
  <si>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</si>
  <si>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</si>
  <si>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</si>
  <si>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</si>
  <si>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</si>
  <si>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</si>
  <si>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</si>
  <si>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</si>
  <si>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</si>
  <si>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</si>
  <si>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</si>
  <si>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</si>
  <si>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</si>
  <si>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</si>
  <si>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</si>
  <si>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</si>
  <si>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</si>
  <si>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</si>
  <si>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</si>
  <si>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</si>
  <si>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</si>
  <si>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</si>
  <si>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</si>
  <si>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</si>
  <si>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</si>
  <si>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</si>
  <si>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</si>
  <si>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</si>
  <si>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</si>
  <si>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</si>
  <si>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</si>
  <si>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</si>
  <si>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</si>
  <si>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</si>
  <si>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</si>
  <si>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</si>
  <si>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</si>
  <si>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</si>
  <si>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</si>
  <si>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</si>
  <si>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</si>
  <si>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</si>
  <si>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</si>
  <si>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</si>
  <si>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</si>
  <si>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</si>
  <si>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</si>
  <si>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</si>
  <si>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</si>
  <si>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</si>
  <si>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</si>
  <si>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</si>
  <si>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</si>
  <si>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</si>
  <si>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</si>
  <si>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</si>
  <si>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</si>
  <si>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</si>
  <si>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</si>
  <si>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</si>
  <si>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</si>
  <si>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</si>
  <si>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</si>
  <si>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</si>
  <si>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</si>
  <si>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</si>
  <si>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</si>
  <si>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</si>
  <si>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</si>
  <si>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</si>
  <si>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</si>
  <si>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</si>
  <si>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</si>
  <si>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</si>
  <si>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</si>
  <si>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</si>
  <si>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</si>
  <si>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</si>
  <si>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</si>
  <si>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</si>
  <si>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</si>
  <si>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</si>
  <si>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</si>
  <si>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</si>
  <si>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</si>
  <si>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</si>
  <si>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</si>
  <si>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</si>
  <si>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</si>
  <si>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</si>
  <si>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</si>
  <si>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</si>
  <si>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</si>
  <si>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</si>
  <si>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</si>
  <si>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</si>
  <si>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</si>
  <si>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</si>
  <si>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</si>
  <si>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</si>
  <si>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</si>
  <si>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</si>
  <si>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</si>
  <si>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</si>
  <si>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</si>
  <si>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</si>
  <si>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</si>
  <si>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</si>
  <si>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</si>
  <si>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</si>
  <si>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</si>
  <si>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</si>
  <si>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</si>
  <si>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</si>
  <si>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</si>
  <si>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</si>
  <si>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</si>
  <si>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</si>
  <si>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</si>
  <si>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</si>
  <si>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</si>
  <si>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</si>
  <si>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</si>
  <si>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</si>
  <si>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</si>
  <si>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</si>
  <si>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</si>
  <si>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</si>
  <si>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</si>
  <si>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</si>
  <si>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</si>
  <si>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</si>
  <si>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</si>
  <si>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</si>
  <si>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</si>
  <si>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</si>
  <si>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</si>
  <si>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</si>
  <si>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</si>
  <si>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</si>
  <si>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</si>
  <si>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</si>
  <si>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</si>
  <si>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</si>
  <si>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</si>
  <si>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</si>
  <si>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</si>
  <si>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</si>
  <si>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</si>
  <si>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</si>
  <si>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</si>
  <si>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</si>
  <si>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</si>
  <si>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</si>
  <si>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</si>
  <si>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</si>
  <si>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</si>
  <si>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</si>
  <si>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</si>
  <si>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</si>
  <si>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</si>
  <si>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</si>
  <si>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</si>
  <si>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</si>
  <si>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</si>
  <si>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</si>
  <si>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</si>
  <si>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</si>
  <si>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</si>
  <si>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</si>
  <si>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</si>
  <si>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</si>
  <si>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</si>
  <si>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</si>
  <si>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</si>
  <si>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</si>
  <si>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</si>
  <si>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</si>
  <si>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</si>
  <si>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</si>
  <si>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</si>
  <si>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</si>
  <si>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</si>
  <si>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</si>
  <si>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</si>
  <si>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</si>
  <si>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</si>
  <si>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</si>
  <si>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</si>
  <si>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</si>
  <si>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</si>
  <si>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</si>
  <si>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</si>
  <si>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</si>
  <si>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</si>
  <si>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</si>
  <si>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</si>
  <si>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</si>
  <si>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</si>
  <si>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</si>
  <si>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</si>
  <si>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</si>
  <si>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</si>
  <si>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</si>
  <si>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</si>
  <si>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</si>
  <si>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</si>
  <si>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</si>
  <si>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</si>
  <si>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</si>
  <si>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</si>
  <si>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</si>
  <si>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</si>
  <si>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</si>
  <si>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</si>
  <si>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</si>
  <si>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</si>
  <si>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</si>
  <si>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</si>
  <si>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</si>
  <si>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</si>
  <si>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</si>
  <si>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</si>
  <si>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</si>
  <si>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</si>
  <si>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</si>
  <si>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</si>
  <si>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</si>
  <si>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</si>
  <si>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</si>
  <si>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</si>
  <si>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</si>
  <si>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</si>
  <si>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</si>
  <si>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</si>
  <si>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</si>
  <si>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</si>
  <si>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</si>
  <si>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</si>
  <si>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</si>
  <si>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</si>
  <si>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</si>
  <si>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</si>
  <si>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</si>
  <si>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</si>
  <si>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</si>
  <si>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</si>
  <si>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</si>
  <si>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</si>
  <si>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</si>
  <si>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</si>
  <si>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</si>
  <si>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</si>
  <si>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</si>
  <si>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</si>
  <si>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</si>
  <si>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</si>
  <si>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</si>
  <si>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</si>
  <si>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</si>
  <si>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</si>
  <si>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</si>
  <si>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</si>
  <si>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</si>
  <si>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</si>
  <si>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</si>
  <si>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</si>
  <si>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</si>
  <si>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</si>
  <si>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</si>
  <si>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</si>
  <si>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</si>
  <si>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</si>
  <si>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</si>
  <si>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</si>
  <si>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</si>
  <si>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</si>
  <si>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</si>
  <si>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</si>
  <si>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</si>
  <si>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</si>
  <si>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</si>
  <si>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</si>
  <si>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</si>
  <si>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</si>
  <si>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</si>
  <si>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</si>
  <si>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</si>
  <si>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</si>
  <si>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</si>
  <si>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</si>
  <si>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</si>
  <si>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</si>
  <si>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</si>
  <si>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</si>
  <si>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</si>
  <si>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</si>
  <si>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</si>
  <si>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</si>
  <si>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</si>
  <si>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</si>
  <si>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</si>
  <si>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</si>
  <si>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</si>
  <si>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</si>
  <si>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</si>
  <si>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</si>
  <si>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</si>
  <si>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</si>
  <si>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</si>
  <si>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</si>
  <si>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</si>
  <si>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</si>
  <si>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</si>
  <si>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</si>
  <si>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</si>
  <si>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</si>
  <si>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</si>
  <si>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</si>
  <si>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</si>
  <si>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</si>
  <si>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</si>
  <si>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</si>
  <si>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</si>
  <si>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</si>
  <si>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</si>
  <si>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</si>
  <si>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</si>
  <si>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</si>
  <si>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</si>
  <si>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</si>
  <si>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</si>
  <si>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</si>
  <si>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</si>
  <si>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</si>
  <si>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</si>
  <si>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</si>
  <si>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</si>
  <si>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</si>
  <si>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</si>
  <si>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</si>
  <si>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</si>
  <si>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</si>
  <si>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</si>
  <si>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</si>
  <si>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</si>
  <si>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</si>
  <si>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</si>
  <si>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</si>
  <si>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</si>
  <si>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</si>
  <si>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</si>
  <si>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</si>
  <si>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</si>
  <si>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</si>
  <si>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</si>
  <si>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</si>
  <si>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</si>
  <si>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</si>
  <si>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</si>
  <si>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</si>
  <si>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</si>
  <si>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</si>
  <si>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</si>
  <si>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</si>
  <si>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</si>
  <si>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</si>
  <si>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</si>
  <si>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</si>
  <si>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</si>
  <si>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</si>
  <si>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</si>
  <si>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</si>
  <si>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</si>
  <si>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</si>
  <si>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</si>
  <si>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</si>
  <si>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</si>
  <si>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</si>
  <si>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</si>
  <si>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</si>
  <si>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</si>
  <si>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</si>
  <si>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</si>
  <si>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</si>
  <si>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</si>
  <si>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</si>
  <si>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</si>
  <si>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</si>
  <si>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</si>
  <si>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</si>
  <si>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</si>
  <si>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</si>
  <si>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</si>
  <si>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</si>
  <si>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</si>
  <si>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</si>
  <si>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</si>
  <si>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</si>
  <si>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</si>
  <si>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</si>
  <si>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</si>
  <si>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</si>
  <si>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</si>
  <si>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</si>
  <si>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</si>
  <si>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</si>
  <si>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</si>
  <si>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</si>
  <si>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</si>
  <si>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</si>
  <si>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</si>
  <si>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</si>
  <si>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</si>
  <si>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</si>
  <si>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</si>
  <si>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</si>
  <si>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</si>
  <si>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</si>
  <si>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</si>
  <si>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</si>
  <si>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</si>
  <si>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</si>
  <si>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</si>
  <si>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</si>
  <si>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</si>
  <si>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</si>
  <si>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</si>
  <si>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</si>
  <si>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</si>
  <si>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</si>
  <si>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</si>
  <si>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</si>
  <si>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</si>
  <si>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</si>
  <si>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</si>
  <si>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</si>
  <si>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</si>
  <si>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</si>
  <si>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</si>
  <si>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</si>
  <si>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</si>
  <si>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</si>
  <si>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</si>
  <si>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</si>
  <si>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</si>
  <si>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</si>
  <si>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</si>
  <si>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</si>
  <si>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</si>
  <si>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</si>
  <si>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</si>
  <si>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</si>
  <si>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</si>
  <si>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</si>
  <si>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</si>
  <si>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</si>
  <si>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</si>
  <si>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</si>
  <si>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</si>
  <si>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</si>
  <si>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</si>
  <si>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</si>
  <si>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</si>
  <si>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</si>
  <si>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</si>
  <si>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</si>
  <si>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</si>
  <si>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</si>
  <si>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</si>
  <si>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</si>
  <si>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</si>
  <si>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</si>
  <si>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</si>
  <si>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</si>
  <si>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</si>
  <si>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</si>
  <si>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</si>
  <si>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</si>
  <si>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</si>
  <si>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</si>
  <si>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</si>
  <si>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</si>
  <si>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</si>
  <si>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</si>
  <si>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</si>
  <si>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</si>
  <si>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</si>
  <si>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</si>
  <si>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</si>
  <si>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</si>
  <si>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</si>
  <si>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</si>
  <si>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</si>
  <si>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</si>
  <si>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</si>
  <si>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</si>
  <si>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</si>
  <si>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</si>
  <si>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</si>
  <si>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</si>
  <si>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</si>
  <si>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</si>
  <si>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</si>
  <si>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</si>
  <si>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</si>
  <si>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</si>
  <si>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</si>
  <si>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</si>
  <si>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</si>
  <si>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</si>
  <si>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</si>
  <si>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</si>
  <si>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</si>
  <si>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</si>
  <si>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</si>
  <si>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</si>
  <si>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</si>
  <si>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</si>
  <si>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</si>
  <si>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</si>
  <si>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</si>
  <si>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</si>
  <si>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</si>
  <si>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</si>
  <si>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</si>
  <si>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</si>
  <si>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</si>
  <si>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</si>
  <si>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</si>
  <si>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</si>
  <si>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</si>
  <si>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</si>
  <si>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</si>
  <si>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</si>
  <si>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</si>
  <si>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</si>
  <si>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</si>
  <si>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</si>
  <si>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</si>
  <si>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</si>
  <si>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</si>
  <si>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</si>
  <si>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</si>
  <si>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</si>
  <si>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</si>
  <si>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</si>
  <si>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</si>
  <si>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</si>
  <si>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</si>
  <si>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</si>
  <si>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</si>
  <si>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</si>
  <si>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</si>
  <si>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</si>
  <si>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</si>
  <si>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</si>
  <si>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</si>
  <si>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</si>
  <si>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</si>
  <si>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</si>
  <si>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</si>
  <si>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</si>
  <si>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</si>
  <si>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</si>
  <si>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</si>
  <si>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</si>
  <si>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</si>
  <si>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</si>
  <si>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</si>
  <si>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</si>
  <si>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</si>
  <si>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</si>
  <si>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</si>
  <si>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</si>
  <si>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</si>
  <si>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</si>
  <si>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</si>
  <si>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</si>
  <si>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</si>
  <si>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</si>
  <si>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</si>
  <si>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</si>
  <si>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</si>
  <si>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</si>
  <si>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</si>
  <si>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</si>
  <si>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</si>
  <si>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</si>
  <si>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</si>
  <si>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</si>
  <si>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</si>
  <si>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</si>
  <si>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</si>
  <si>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</si>
  <si>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</si>
  <si>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</si>
  <si>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</si>
  <si>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</si>
  <si>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</si>
  <si>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</si>
  <si>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</si>
  <si>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</si>
  <si>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</si>
  <si>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</si>
  <si>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</si>
  <si>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</si>
  <si>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</si>
  <si>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</si>
  <si>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</si>
  <si>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</si>
  <si>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</si>
  <si>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</si>
  <si>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</si>
  <si>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</si>
  <si>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</si>
  <si>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</si>
  <si>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</si>
  <si>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</si>
  <si>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</si>
  <si>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</si>
  <si>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</si>
  <si>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</si>
  <si>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</si>
  <si>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</si>
  <si>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</si>
  <si>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</si>
  <si>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</si>
  <si>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</si>
  <si>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</si>
  <si>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</si>
  <si>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</si>
  <si>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</si>
  <si>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</si>
  <si>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</si>
  <si>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</si>
  <si>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</si>
  <si>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</si>
  <si>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</si>
  <si>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</si>
  <si>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</si>
  <si>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</si>
  <si>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</si>
  <si>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</si>
  <si>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</si>
  <si>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</si>
  <si>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</si>
  <si>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</si>
  <si>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</si>
  <si>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</si>
  <si>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</si>
  <si>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</si>
  <si>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</si>
  <si>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</si>
  <si>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</si>
  <si>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</si>
  <si>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</si>
  <si>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</si>
  <si>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</si>
  <si>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</si>
  <si>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</si>
  <si>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</si>
  <si>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</si>
  <si>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</si>
  <si>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</si>
  <si>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</si>
  <si>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</si>
  <si>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</si>
  <si>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</si>
  <si>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</si>
  <si>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</si>
  <si>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</si>
  <si>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</si>
  <si>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</si>
  <si>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</si>
  <si>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</si>
  <si>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</si>
  <si>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</si>
  <si>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</si>
  <si>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</si>
  <si>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</si>
  <si>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</si>
  <si>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</si>
  <si>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</si>
  <si>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</si>
  <si>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</si>
  <si>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</si>
  <si>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</si>
  <si>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</si>
  <si>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</si>
  <si>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</si>
  <si>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</si>
  <si>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</si>
  <si>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</si>
  <si>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</si>
  <si>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</si>
  <si>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</si>
  <si>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</si>
  <si>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</si>
  <si>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</si>
  <si>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</si>
  <si>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</si>
  <si>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</si>
  <si>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</si>
  <si>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</si>
  <si>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</si>
  <si>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</si>
  <si>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</si>
  <si>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</si>
  <si>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</si>
  <si>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</si>
  <si>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</si>
  <si>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</si>
  <si>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</si>
  <si>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</si>
  <si>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</si>
  <si>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</si>
  <si>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</si>
  <si>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</si>
  <si>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</si>
  <si>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</si>
  <si>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</si>
  <si>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</si>
  <si>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</si>
  <si>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</si>
  <si>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</si>
  <si>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</si>
  <si>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</si>
  <si>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</si>
  <si>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</si>
  <si>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</si>
  <si>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</si>
  <si>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</si>
  <si>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</si>
  <si>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</si>
  <si>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</si>
  <si>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</si>
  <si>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</si>
  <si>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</si>
  <si>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</si>
  <si>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</si>
  <si>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</si>
  <si>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</si>
  <si>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</si>
  <si>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</si>
  <si>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</si>
  <si>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</si>
  <si>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</si>
  <si>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</si>
  <si>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</si>
  <si>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</si>
  <si>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</si>
  <si>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</si>
  <si>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</si>
  <si>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</si>
  <si>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</si>
  <si>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</si>
  <si>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</si>
  <si>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</si>
  <si>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</si>
  <si>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</si>
  <si>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</si>
  <si>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</si>
  <si>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</si>
  <si>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</si>
  <si>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</si>
  <si>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</si>
  <si>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</si>
  <si>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</si>
  <si>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</si>
  <si>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</si>
  <si>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</si>
  <si>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</si>
  <si>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</si>
  <si>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</si>
  <si>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</si>
  <si>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</si>
  <si>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</si>
  <si>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</si>
  <si>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</si>
  <si>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</si>
  <si>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</si>
  <si>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</si>
  <si>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</si>
  <si>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</si>
  <si>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</si>
  <si>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</si>
  <si>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</si>
  <si>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</si>
  <si>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</si>
  <si>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</si>
  <si>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</si>
  <si>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</si>
  <si>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</si>
  <si>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</si>
  <si>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</si>
  <si>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</si>
  <si>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</si>
  <si>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</si>
  <si>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</si>
  <si>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</si>
  <si>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</si>
  <si>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</si>
  <si>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</si>
  <si>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</si>
  <si>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</si>
  <si>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</si>
  <si>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</si>
  <si>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</si>
  <si>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</si>
  <si>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</si>
  <si>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</si>
  <si>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</si>
  <si>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</si>
  <si>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</si>
  <si>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</si>
  <si>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</si>
  <si>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</si>
  <si>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</si>
  <si>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</si>
  <si>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</si>
  <si>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</si>
  <si>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</si>
  <si>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</si>
  <si>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</si>
  <si>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</si>
  <si>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</si>
  <si>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</si>
  <si>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</si>
  <si>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</si>
  <si>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</si>
  <si>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</si>
  <si>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</si>
  <si>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</si>
  <si>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</si>
  <si>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</si>
  <si>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</si>
  <si>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</si>
  <si>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</si>
  <si>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</si>
  <si>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</si>
  <si>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</si>
  <si>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</si>
  <si>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</si>
  <si>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</si>
  <si>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</si>
  <si>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</si>
  <si>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</si>
  <si>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</si>
  <si>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</si>
  <si>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</si>
  <si>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</si>
  <si>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</si>
  <si>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</si>
  <si>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</si>
  <si>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</si>
  <si>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</si>
  <si>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</si>
  <si>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</si>
  <si>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</si>
  <si>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</si>
  <si>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</si>
  <si>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</si>
  <si>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</si>
  <si>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</si>
  <si>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</si>
  <si>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</si>
  <si>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</si>
  <si>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</si>
  <si>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</si>
  <si>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</si>
  <si>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</si>
  <si>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</si>
  <si>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</si>
  <si>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</si>
  <si>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</si>
  <si>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</si>
  <si>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</si>
  <si>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</si>
  <si>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</si>
  <si>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</si>
  <si>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</si>
  <si>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</si>
  <si>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</si>
  <si>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</si>
  <si>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</si>
  <si>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</si>
  <si>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</si>
  <si>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</si>
  <si>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</si>
  <si>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</si>
  <si>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</si>
  <si>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</si>
  <si>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</si>
  <si>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</si>
  <si>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</si>
  <si>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</si>
  <si>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</si>
  <si>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</si>
  <si>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</si>
  <si>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</si>
  <si>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</si>
  <si>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</si>
  <si>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</si>
  <si>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</si>
  <si>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</si>
  <si>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</si>
  <si>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</si>
  <si>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</si>
  <si>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</si>
  <si>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</si>
  <si>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</si>
  <si>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</si>
  <si>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</si>
  <si>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</si>
  <si>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</si>
  <si>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</si>
  <si>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</si>
  <si>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</si>
  <si>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</si>
  <si>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</si>
  <si>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</si>
  <si>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</si>
  <si>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</si>
  <si>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</si>
  <si>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</si>
  <si>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</si>
  <si>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</si>
  <si>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</si>
  <si>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</si>
  <si>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</si>
  <si>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</si>
  <si>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</si>
  <si>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</si>
  <si>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</si>
  <si>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</si>
  <si>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</si>
  <si>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</si>
  <si>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</si>
  <si>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</si>
  <si>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</si>
  <si>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</si>
  <si>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</si>
  <si>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</si>
  <si>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</si>
  <si>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</si>
  <si>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</si>
  <si>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</si>
  <si>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</si>
  <si>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</si>
  <si>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</si>
  <si>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</si>
  <si>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</si>
  <si>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</si>
  <si>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</si>
  <si>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</si>
  <si>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</si>
  <si>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</si>
  <si>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</si>
  <si>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</si>
  <si>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</si>
  <si>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</si>
  <si>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</si>
  <si>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</si>
  <si>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</si>
  <si>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</si>
  <si>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</si>
  <si>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</si>
  <si>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</si>
  <si>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</si>
  <si>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</si>
  <si>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</si>
  <si>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</si>
  <si>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</si>
  <si>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</si>
  <si>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</si>
  <si>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</si>
  <si>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</si>
  <si>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</si>
  <si>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</si>
  <si>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</si>
  <si>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</si>
  <si>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</si>
  <si>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</si>
  <si>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</si>
  <si>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</si>
  <si>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</si>
  <si>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</si>
  <si>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</si>
  <si>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</si>
  <si>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</si>
  <si>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</si>
  <si>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</si>
  <si>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</si>
  <si>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</si>
  <si>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</si>
  <si>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</si>
  <si>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</si>
  <si>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</si>
  <si>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</si>
  <si>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</si>
  <si>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</si>
  <si>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</si>
  <si>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</si>
  <si>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</si>
  <si>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</si>
  <si>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</si>
  <si>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</si>
  <si>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</si>
  <si>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</si>
  <si>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</si>
  <si>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</si>
  <si>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</si>
  <si>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</si>
  <si>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</si>
  <si>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</si>
  <si>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</si>
  <si>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</si>
  <si>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</si>
  <si>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</si>
  <si>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</si>
  <si>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</si>
  <si>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</si>
  <si>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</si>
  <si>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</si>
  <si>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</si>
  <si>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</si>
  <si>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</si>
  <si>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</si>
  <si>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</si>
  <si>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</si>
  <si>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</si>
  <si>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</si>
  <si>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</si>
  <si>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</si>
  <si>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</si>
  <si>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</si>
  <si>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</si>
  <si>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</si>
  <si>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</si>
  <si>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</si>
  <si>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</si>
  <si>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</si>
  <si>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</si>
  <si>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</si>
  <si>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</si>
  <si>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</si>
  <si>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</si>
  <si>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</si>
  <si>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</si>
  <si>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</si>
  <si>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</si>
  <si>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</si>
  <si>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</si>
  <si>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</si>
  <si>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</si>
  <si>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</si>
  <si>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</si>
  <si>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</si>
  <si>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</si>
  <si>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</si>
  <si>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</si>
  <si>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</si>
  <si>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</si>
  <si>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</si>
  <si>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</si>
  <si>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</si>
  <si>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</si>
  <si>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</si>
  <si>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</si>
  <si>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</si>
  <si>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</si>
  <si>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</si>
  <si>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</si>
  <si>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</si>
  <si>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</si>
  <si>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</si>
  <si>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</si>
  <si>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</si>
  <si>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</si>
  <si>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</si>
  <si>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</si>
  <si>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</si>
  <si>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</si>
  <si>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</si>
  <si>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</si>
  <si>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</si>
  <si>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</si>
  <si>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</si>
  <si>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</si>
  <si>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</si>
  <si>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</si>
  <si>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</si>
  <si>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</si>
  <si>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</si>
  <si>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</si>
  <si>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</si>
  <si>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</si>
  <si>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</si>
  <si>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</si>
  <si>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</si>
  <si>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</si>
  <si>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</si>
  <si>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</si>
  <si>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</si>
  <si>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</si>
  <si>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</si>
  <si>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</si>
  <si>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</si>
  <si>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</si>
  <si>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</si>
  <si>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</si>
  <si>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</si>
  <si>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</si>
  <si>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</si>
  <si>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</si>
  <si>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</si>
  <si>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</si>
  <si>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</si>
  <si>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</si>
  <si>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</si>
  <si>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</si>
  <si>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</si>
  <si>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</si>
  <si>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</si>
  <si>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</si>
  <si>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</si>
  <si>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</si>
  <si>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</si>
  <si>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</si>
  <si>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</si>
  <si>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</si>
  <si>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</si>
  <si>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</si>
  <si>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</si>
  <si>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</si>
  <si>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</si>
  <si>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</si>
  <si>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</si>
  <si>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</si>
  <si>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</si>
  <si>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</si>
  <si>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</si>
  <si>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</si>
  <si>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</si>
  <si>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</si>
  <si>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</si>
  <si>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</si>
  <si>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</si>
  <si>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</si>
  <si>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</si>
  <si>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</si>
  <si>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</si>
  <si>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</si>
  <si>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</si>
  <si>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</si>
  <si>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</si>
  <si>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</si>
  <si>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</si>
  <si>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</si>
  <si>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</si>
  <si>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</si>
  <si>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</si>
  <si>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</si>
  <si>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</si>
  <si>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</si>
  <si>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</si>
  <si>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</si>
  <si>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</si>
  <si>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</si>
  <si>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</si>
  <si>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</si>
  <si>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</si>
  <si>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</si>
  <si>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</si>
  <si>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</si>
  <si>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</si>
  <si>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</si>
  <si>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</si>
  <si>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</si>
  <si>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</si>
  <si>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</si>
  <si>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</si>
  <si>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</si>
  <si>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</si>
  <si>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</si>
  <si>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</si>
  <si>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</si>
  <si>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</si>
  <si>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</si>
  <si>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</si>
  <si>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</si>
  <si>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</si>
  <si>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</si>
  <si>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</si>
  <si>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</si>
  <si>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</si>
  <si>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</si>
  <si>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</si>
  <si>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</si>
  <si>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</si>
  <si>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</si>
  <si>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</si>
  <si>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</si>
  <si>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</si>
  <si>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</si>
  <si>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</si>
  <si>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</si>
  <si>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</si>
  <si>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</si>
  <si>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</si>
  <si>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</si>
  <si>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</si>
  <si>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</si>
  <si>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</si>
  <si>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</si>
  <si>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</si>
  <si>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</si>
  <si>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</si>
  <si>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</si>
  <si>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</si>
  <si>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</si>
  <si>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</si>
  <si>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</si>
  <si>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</si>
  <si>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</si>
  <si>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</si>
  <si>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</si>
  <si>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</si>
  <si>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</si>
  <si>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</si>
  <si>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</si>
  <si>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</si>
  <si>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</si>
  <si>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</si>
  <si>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</si>
  <si>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</si>
  <si>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</si>
  <si>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</si>
  <si>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</si>
  <si>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</si>
  <si>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</si>
  <si>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</si>
  <si>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</si>
  <si>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</si>
  <si>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</si>
  <si>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</si>
  <si>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</si>
  <si>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</si>
  <si>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</si>
  <si>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</si>
  <si>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</si>
  <si>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</si>
  <si>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</si>
  <si>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</si>
  <si>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</si>
  <si>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</si>
  <si>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</si>
  <si>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</si>
  <si>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</si>
  <si>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</si>
  <si>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</si>
  <si>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</si>
  <si>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</si>
  <si>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</si>
  <si>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</si>
  <si>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</si>
  <si>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</si>
  <si>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</si>
  <si>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</si>
  <si>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</si>
  <si>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</si>
  <si>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</si>
  <si>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</si>
  <si>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</si>
  <si>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</si>
  <si>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</si>
  <si>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</si>
  <si>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</si>
  <si>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</si>
  <si>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</si>
  <si>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</si>
  <si>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</si>
  <si>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</si>
  <si>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</si>
  <si>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</si>
  <si>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</si>
  <si>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</si>
  <si>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</si>
  <si>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</si>
  <si>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</si>
  <si>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</si>
  <si>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</si>
  <si>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</si>
  <si>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</si>
  <si>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</si>
  <si>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</si>
  <si>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</si>
  <si>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</si>
  <si>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</si>
  <si>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</si>
  <si>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</si>
  <si>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</si>
  <si>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</si>
  <si>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</si>
  <si>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</si>
  <si>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</si>
  <si>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</si>
  <si>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</si>
  <si>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</si>
  <si>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</si>
  <si>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</si>
  <si>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</si>
  <si>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</si>
  <si>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</si>
  <si>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</si>
  <si>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</si>
  <si>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</si>
  <si>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</si>
  <si>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</si>
  <si>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</si>
  <si>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</si>
  <si>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</si>
  <si>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</si>
  <si>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</si>
  <si>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</si>
  <si>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</si>
  <si>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</si>
  <si>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</si>
  <si>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</si>
  <si>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</si>
  <si>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</si>
  <si>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</si>
  <si>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</si>
  <si>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</si>
  <si>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</si>
  <si>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</si>
  <si>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</si>
  <si>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</si>
  <si>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</si>
  <si>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</si>
  <si>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</si>
  <si>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</si>
  <si>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</si>
  <si>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</si>
  <si>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</si>
  <si>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</si>
  <si>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</si>
  <si>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</si>
  <si>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</si>
  <si>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</si>
  <si>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</si>
  <si>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</si>
  <si>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</si>
  <si>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</si>
  <si>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</si>
  <si>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</si>
  <si>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</si>
  <si>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</si>
  <si>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</si>
  <si>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</si>
  <si>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</si>
  <si>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</si>
  <si>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</si>
  <si>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</si>
  <si>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</si>
  <si>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</si>
  <si>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</si>
  <si>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</si>
  <si>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</si>
  <si>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</si>
  <si>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</si>
  <si>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</si>
  <si>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</si>
  <si>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</si>
  <si>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</si>
  <si>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</si>
  <si>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</si>
  <si>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</si>
  <si>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</si>
  <si>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</si>
  <si>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</si>
  <si>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</si>
  <si>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</si>
  <si>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</si>
  <si>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</si>
  <si>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</si>
  <si>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</si>
  <si>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</si>
  <si>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</si>
  <si>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</si>
  <si>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</si>
  <si>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</si>
  <si>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</si>
  <si>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</si>
  <si>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</si>
  <si>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</si>
  <si>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</si>
  <si>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</si>
  <si>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</si>
  <si>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</si>
  <si>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</si>
  <si>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</si>
  <si>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</si>
  <si>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</si>
  <si>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</si>
  <si>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</si>
  <si>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</si>
  <si>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</si>
  <si>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</si>
  <si>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</si>
  <si>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</si>
  <si>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</si>
  <si>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</si>
  <si>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</si>
  <si>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</si>
  <si>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</si>
  <si>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</si>
  <si>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</si>
  <si>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</si>
  <si>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</si>
  <si>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</si>
  <si>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</si>
  <si>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</si>
  <si>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</si>
  <si>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</si>
  <si>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</si>
  <si>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</si>
  <si>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</si>
  <si>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</si>
  <si>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</si>
  <si>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</si>
  <si>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</si>
  <si>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</si>
  <si>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</si>
  <si>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</si>
  <si>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</si>
  <si>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</si>
  <si>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</si>
  <si>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</si>
  <si>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</si>
  <si>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</si>
  <si>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</si>
  <si>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</si>
  <si>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</si>
  <si>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</si>
  <si>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</si>
  <si>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</si>
  <si>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</si>
  <si>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</si>
  <si>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</si>
  <si>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</si>
  <si>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</si>
  <si>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</si>
  <si>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</si>
  <si>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</si>
  <si>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</si>
  <si>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</si>
  <si>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</si>
  <si>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</si>
  <si>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</si>
  <si>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</si>
  <si>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</si>
  <si>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</si>
  <si>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</si>
  <si>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</si>
  <si>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</si>
  <si>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</si>
  <si>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</si>
  <si>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</si>
  <si>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</si>
  <si>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</si>
  <si>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</si>
  <si>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</si>
  <si>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</si>
  <si>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</si>
  <si>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</si>
  <si>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</si>
  <si>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</si>
  <si>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</si>
  <si>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</si>
  <si>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</si>
  <si>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</si>
  <si>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</si>
  <si>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</si>
  <si>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</si>
  <si>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</si>
  <si>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</si>
  <si>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</si>
  <si>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</si>
  <si>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</si>
  <si>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</si>
  <si>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</si>
  <si>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</si>
  <si>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</si>
  <si>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</si>
  <si>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</si>
  <si>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</si>
  <si>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</si>
  <si>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</si>
  <si>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</si>
  <si>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</si>
  <si>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</si>
  <si>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</si>
  <si>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</si>
  <si>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</si>
  <si>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</si>
  <si>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</si>
  <si>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</si>
  <si>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</si>
  <si>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</si>
  <si>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</si>
  <si>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</si>
  <si>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</si>
  <si>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</si>
  <si>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</si>
  <si>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</si>
  <si>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</si>
  <si>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</si>
  <si>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</si>
  <si>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</si>
  <si>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</si>
  <si>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</si>
  <si>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</si>
  <si>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</si>
  <si>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</si>
  <si>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</si>
  <si>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</si>
  <si>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</si>
  <si>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</si>
  <si>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</si>
  <si>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</si>
  <si>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</si>
  <si>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</si>
  <si>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</si>
  <si>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</si>
  <si>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</si>
  <si>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</si>
  <si>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</si>
  <si>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</si>
  <si>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</si>
  <si>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</si>
  <si>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</si>
  <si>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</si>
  <si>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</si>
  <si>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</si>
  <si>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</si>
  <si>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</si>
  <si>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</si>
  <si>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</si>
  <si>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</si>
  <si>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</si>
  <si>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</si>
  <si>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</si>
  <si>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</si>
  <si>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</si>
  <si>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</si>
  <si>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</si>
  <si>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</si>
  <si>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</si>
  <si>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</si>
  <si>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</si>
  <si>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</si>
  <si>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</si>
  <si>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</si>
  <si>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</si>
  <si>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</si>
  <si>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</si>
  <si>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</si>
  <si>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</si>
  <si>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</si>
  <si>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</si>
  <si>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</si>
  <si>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</si>
  <si>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</si>
  <si>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</si>
  <si>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</si>
  <si>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</si>
  <si>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</si>
  <si>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</si>
  <si>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</si>
  <si>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</si>
  <si>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</si>
  <si>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</si>
  <si>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</si>
  <si>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</si>
  <si>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</si>
  <si>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</si>
  <si>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</si>
  <si>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</si>
  <si>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</si>
  <si>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</si>
  <si>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</si>
  <si>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</si>
  <si>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</si>
  <si>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</si>
  <si>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</si>
  <si>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</si>
  <si>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</si>
  <si>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</si>
  <si>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</si>
  <si>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</si>
  <si>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</si>
  <si>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</si>
  <si>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</si>
  <si>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</si>
  <si>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</si>
  <si>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</si>
  <si>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</si>
  <si>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</si>
  <si>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</si>
  <si>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</si>
  <si>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</si>
  <si>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</si>
  <si>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</si>
  <si>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</si>
  <si>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</si>
  <si>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</si>
  <si>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</si>
  <si>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</si>
  <si>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</si>
  <si>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</si>
  <si>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</si>
  <si>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</si>
  <si>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</si>
  <si>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</si>
  <si>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</si>
  <si>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</si>
  <si>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</si>
  <si>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</si>
  <si>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</si>
  <si>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</si>
  <si>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</si>
  <si>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</si>
  <si>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</si>
  <si>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</si>
  <si>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</si>
  <si>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</si>
  <si>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</si>
  <si>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</si>
  <si>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</si>
  <si>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</si>
  <si>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</si>
  <si>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</si>
  <si>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</si>
  <si>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</si>
  <si>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</si>
  <si>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</si>
  <si>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</si>
  <si>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</si>
  <si>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</si>
  <si>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</si>
  <si>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</si>
  <si>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</si>
  <si>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</si>
  <si>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</si>
  <si>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</si>
  <si>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</si>
  <si>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</si>
  <si>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</si>
  <si>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</si>
  <si>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</si>
  <si>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</si>
  <si>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</si>
  <si>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</si>
  <si>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</si>
  <si>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</si>
  <si>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</si>
  <si>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</si>
  <si>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</si>
  <si>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</si>
  <si>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</si>
  <si>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</si>
  <si>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</si>
  <si>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</si>
  <si>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</si>
  <si>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</si>
  <si>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</si>
  <si>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</si>
  <si>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</si>
  <si>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</si>
  <si>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</si>
  <si>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</si>
  <si>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</si>
  <si>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</si>
  <si>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</si>
  <si>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</si>
  <si>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</si>
  <si>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</si>
  <si>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</si>
  <si>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</si>
  <si>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</si>
  <si>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</si>
  <si>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</si>
  <si>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</si>
  <si>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</si>
  <si>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</si>
  <si>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</si>
  <si>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</si>
  <si>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</si>
  <si>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</si>
  <si>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</si>
  <si>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</si>
  <si>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</si>
  <si>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</si>
  <si>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</si>
  <si>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</si>
  <si>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</si>
  <si>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</si>
  <si>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</si>
  <si>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</si>
  <si>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</si>
  <si>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</si>
  <si>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</si>
  <si>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</si>
  <si>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</si>
  <si>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</si>
  <si>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</si>
  <si>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</si>
  <si>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</si>
  <si>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</si>
  <si>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</si>
  <si>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</si>
  <si>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</si>
  <si>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</si>
  <si>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</si>
  <si>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</si>
  <si>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</si>
  <si>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</si>
  <si>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</si>
  <si>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</si>
  <si>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</si>
  <si>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</si>
  <si>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</si>
  <si>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</si>
  <si>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</si>
  <si>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</si>
  <si>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</si>
  <si>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</si>
  <si>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</si>
  <si>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</si>
  <si>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</si>
  <si>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</si>
  <si>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</si>
  <si>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</si>
  <si>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</si>
  <si>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</si>
  <si>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</si>
  <si>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</si>
  <si>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</si>
  <si>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</si>
  <si>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</si>
  <si>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</si>
  <si>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</si>
  <si>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</si>
  <si>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</si>
  <si>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</si>
  <si>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</si>
  <si>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</si>
  <si>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</si>
  <si>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</si>
  <si>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</si>
  <si>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</si>
  <si>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</si>
  <si>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</si>
  <si>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</si>
  <si>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</si>
  <si>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</si>
  <si>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</si>
  <si>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</si>
  <si>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</si>
  <si>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</si>
  <si>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</si>
  <si>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</si>
  <si>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</si>
  <si>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</si>
  <si>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</si>
  <si>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</si>
  <si>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</si>
  <si>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</si>
  <si>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</si>
  <si>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</si>
  <si>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</si>
  <si>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</si>
  <si>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</si>
  <si>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</si>
  <si>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</si>
  <si>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</si>
  <si>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</si>
  <si>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</si>
  <si>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</si>
  <si>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</si>
  <si>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</si>
  <si>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</si>
  <si>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</si>
  <si>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</si>
  <si>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</si>
  <si>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</si>
  <si>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</si>
  <si>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</si>
  <si>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</si>
  <si>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</si>
  <si>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</si>
  <si>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</si>
  <si>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</si>
  <si>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</si>
  <si>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</si>
  <si>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</si>
  <si>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</si>
  <si>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</si>
  <si>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</si>
  <si>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</si>
  <si>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</si>
  <si>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</si>
  <si>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</si>
  <si>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</si>
  <si>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</si>
  <si>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</si>
  <si>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</si>
  <si>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</si>
  <si>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</si>
  <si>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</si>
  <si>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</si>
  <si>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</si>
  <si>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</si>
  <si>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</si>
  <si>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</si>
  <si>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</si>
  <si>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</si>
  <si>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</si>
  <si>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</si>
  <si>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</si>
  <si>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</si>
  <si>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</si>
  <si>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</si>
  <si>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</si>
  <si>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</si>
  <si>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</si>
  <si>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</si>
  <si>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</si>
  <si>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</si>
  <si>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</si>
  <si>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</si>
  <si>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</si>
  <si>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</si>
  <si>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</si>
  <si>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</si>
  <si>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</si>
  <si>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</si>
  <si>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</si>
  <si>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</si>
  <si>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</si>
  <si>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</si>
  <si>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</si>
  <si>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</si>
  <si>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</si>
  <si>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</si>
  <si>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</si>
  <si>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</si>
  <si>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</si>
  <si>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</si>
  <si>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</si>
  <si>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</si>
  <si>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</si>
  <si>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</si>
  <si>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</si>
  <si>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</si>
  <si>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</si>
  <si>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</si>
  <si>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</si>
  <si>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</si>
  <si>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</si>
  <si>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</si>
  <si>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</si>
  <si>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</si>
  <si>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</si>
  <si>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</si>
  <si>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</si>
  <si>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</si>
  <si>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</si>
  <si>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</si>
  <si>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</si>
  <si>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</si>
  <si>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</si>
  <si>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</si>
  <si>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</si>
  <si>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</si>
  <si>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</si>
  <si>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</si>
  <si>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</si>
  <si>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</si>
  <si>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</si>
  <si>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</si>
  <si>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</si>
  <si>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</si>
  <si>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</si>
  <si>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</si>
  <si>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</si>
  <si>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</si>
  <si>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</si>
  <si>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</si>
  <si>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</si>
  <si>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</si>
  <si>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</si>
  <si>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</si>
  <si>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</si>
  <si>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</si>
  <si>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</si>
  <si>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</si>
  <si>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</si>
  <si>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</si>
  <si>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</si>
  <si>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</si>
  <si>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</si>
  <si>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</si>
  <si>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</si>
  <si>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</si>
  <si>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</si>
  <si>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</si>
  <si>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</si>
  <si>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</si>
  <si>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</si>
  <si>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</si>
  <si>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</si>
  <si>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</si>
  <si>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</si>
  <si>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</si>
  <si>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</si>
  <si>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</si>
  <si>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</si>
  <si>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</si>
  <si>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</si>
  <si>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</si>
  <si>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</si>
  <si>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</si>
  <si>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</si>
  <si>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</si>
  <si>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</si>
  <si>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</si>
  <si>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</si>
  <si>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</si>
  <si>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</si>
  <si>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</si>
  <si>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</si>
  <si>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</si>
  <si>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</si>
  <si>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</si>
  <si>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</si>
  <si>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</si>
  <si>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</si>
  <si>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</si>
  <si>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</si>
  <si>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</si>
  <si>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</si>
  <si>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</si>
  <si>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</si>
  <si>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</si>
  <si>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</si>
  <si>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</si>
  <si>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</si>
  <si>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</si>
  <si>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</si>
  <si>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</si>
  <si>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</si>
  <si>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</si>
  <si>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</si>
  <si>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</si>
  <si>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</si>
  <si>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</si>
  <si>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</si>
  <si>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</si>
  <si>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</si>
  <si>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</si>
  <si>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</si>
  <si>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</si>
  <si>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</si>
  <si>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</si>
  <si>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</si>
  <si>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</si>
  <si>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</si>
  <si>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</si>
  <si>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</si>
  <si>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</si>
  <si>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</si>
  <si>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</si>
  <si>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</si>
  <si>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</si>
  <si>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</si>
  <si>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</si>
  <si>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</si>
  <si>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</si>
  <si>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</si>
  <si>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</si>
  <si>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</si>
  <si>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</si>
  <si>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</si>
  <si>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</si>
  <si>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</si>
  <si>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</si>
  <si>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</si>
  <si>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</si>
  <si>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</si>
  <si>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</si>
  <si>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</si>
  <si>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</si>
  <si>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</si>
  <si>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</si>
  <si>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</si>
  <si>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</si>
  <si>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</si>
  <si>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</si>
  <si>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</si>
  <si>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</si>
  <si>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</si>
  <si>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</si>
  <si>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</si>
  <si>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</si>
  <si>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</si>
  <si>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</si>
  <si>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</si>
  <si>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</si>
  <si>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</si>
  <si>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</si>
  <si>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</si>
  <si>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</si>
  <si>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</si>
  <si>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</si>
  <si>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</si>
  <si>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</si>
  <si>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</si>
  <si>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</si>
  <si>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</si>
  <si>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</si>
  <si>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</si>
  <si>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</si>
  <si>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</si>
  <si>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</si>
  <si>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</si>
  <si>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</si>
  <si>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</si>
  <si>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</si>
  <si>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</si>
  <si>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</si>
  <si>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</si>
  <si>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</si>
  <si>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</si>
  <si>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</si>
  <si>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</si>
  <si>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</si>
  <si>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</si>
  <si>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</si>
  <si>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</si>
  <si>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</si>
  <si>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</si>
  <si>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</si>
  <si>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</si>
  <si>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</si>
  <si>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</si>
  <si>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</si>
  <si>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</si>
  <si>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</si>
  <si>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</si>
  <si>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</si>
  <si>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</si>
  <si>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</si>
  <si>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</si>
  <si>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</si>
  <si>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</si>
  <si>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</si>
  <si>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</si>
  <si>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</si>
  <si>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</si>
  <si>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</si>
  <si>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</si>
  <si>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</si>
  <si>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</si>
  <si>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</si>
  <si>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</si>
  <si>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</si>
  <si>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</si>
  <si>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</si>
  <si>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</si>
  <si>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</si>
  <si>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</si>
  <si>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</si>
  <si>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</si>
  <si>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</si>
  <si>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</si>
  <si>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</si>
  <si>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</si>
  <si>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</si>
  <si>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</si>
  <si>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</si>
  <si>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</si>
  <si>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</si>
  <si>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</si>
  <si>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</si>
  <si>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</si>
  <si>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</si>
  <si>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</si>
  <si>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</si>
  <si>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</si>
  <si>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</si>
  <si>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</si>
  <si>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</si>
  <si>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</si>
  <si>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</si>
  <si>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</si>
  <si>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</si>
  <si>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</si>
  <si>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</si>
  <si>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</si>
  <si>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</si>
  <si>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</si>
  <si>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</si>
  <si>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</si>
  <si>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</si>
  <si>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</si>
  <si>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</si>
  <si>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</si>
  <si>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</si>
  <si>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</si>
  <si>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</si>
  <si>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</si>
  <si>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</si>
  <si>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</si>
  <si>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</si>
  <si>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</si>
  <si>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</si>
  <si>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</si>
  <si>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</si>
  <si>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</si>
  <si>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</si>
  <si>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</si>
  <si>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</si>
  <si>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</si>
  <si>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</si>
  <si>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</si>
  <si>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</si>
  <si>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</si>
  <si>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</si>
  <si>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</si>
  <si>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</si>
  <si>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</si>
  <si>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</si>
  <si>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</si>
  <si>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</si>
  <si>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</si>
  <si>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</si>
  <si>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</si>
  <si>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</si>
  <si>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</si>
  <si>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</si>
  <si>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</si>
  <si>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</si>
  <si>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</si>
  <si>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</si>
  <si>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</si>
  <si>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</si>
  <si>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</si>
  <si>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</si>
  <si>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</si>
  <si>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</si>
  <si>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</si>
  <si>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</si>
  <si>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</si>
  <si>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</si>
  <si>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</si>
  <si>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</si>
  <si>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</si>
  <si>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</si>
  <si>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</si>
  <si>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</si>
  <si>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</si>
  <si>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</si>
  <si>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</si>
  <si>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</si>
  <si>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</si>
  <si>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</si>
  <si>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</si>
  <si>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</si>
  <si>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</si>
  <si>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</si>
  <si>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</si>
  <si>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</si>
  <si>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</si>
  <si>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</si>
  <si>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</si>
  <si>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</si>
  <si>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</si>
  <si>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</si>
  <si>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</si>
  <si>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</si>
  <si>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</si>
  <si>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</si>
  <si>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</si>
  <si>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</si>
  <si>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</si>
  <si>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</si>
  <si>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</si>
  <si>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</si>
  <si>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</si>
  <si>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</si>
  <si>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</si>
  <si>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</si>
  <si>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</si>
  <si>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</si>
  <si>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</si>
  <si>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</si>
  <si>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</si>
  <si>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</si>
  <si>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</si>
  <si>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</si>
  <si>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</si>
  <si>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</si>
  <si>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</si>
  <si>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</si>
  <si>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</si>
  <si>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</si>
  <si>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</si>
  <si>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</si>
  <si>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</si>
  <si>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</si>
  <si>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</si>
  <si>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</si>
  <si>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</si>
  <si>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</si>
  <si>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</si>
  <si>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</si>
  <si>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</si>
  <si>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</si>
  <si>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</si>
  <si>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</si>
  <si>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</si>
  <si>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</si>
  <si>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</si>
  <si>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</si>
  <si>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</si>
  <si>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</si>
  <si>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</si>
  <si>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</si>
  <si>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</si>
  <si>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</si>
  <si>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</si>
  <si>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</si>
  <si>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</si>
  <si>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</si>
  <si>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</si>
  <si>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</si>
  <si>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</si>
  <si>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</si>
  <si>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</si>
  <si>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</si>
  <si>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</si>
  <si>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</si>
  <si>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</si>
  <si>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</si>
  <si>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</si>
  <si>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</si>
  <si>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</si>
  <si>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</si>
  <si>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</si>
  <si>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</si>
  <si>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</si>
  <si>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</si>
  <si>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</si>
  <si>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</si>
  <si>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</si>
  <si>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</si>
  <si>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</si>
  <si>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</si>
  <si>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</si>
  <si>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</si>
  <si>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</si>
  <si>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</si>
  <si>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</si>
  <si>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</si>
  <si>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</si>
  <si>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</si>
  <si>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</si>
  <si>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</si>
  <si>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</si>
  <si>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</si>
  <si>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</si>
  <si>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</si>
  <si>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</si>
  <si>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</si>
  <si>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</si>
  <si>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</si>
  <si>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</si>
  <si>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</si>
  <si>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</si>
  <si>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</si>
  <si>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</si>
  <si>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</si>
  <si>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</si>
  <si>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</si>
  <si>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</si>
  <si>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</si>
  <si>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</si>
  <si>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</si>
  <si>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</si>
  <si>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</si>
  <si>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</si>
  <si>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</si>
  <si>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</si>
  <si>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</si>
  <si>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</si>
  <si>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</si>
  <si>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</si>
  <si>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</si>
  <si>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</si>
  <si>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</si>
  <si>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</si>
  <si>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</si>
  <si>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</si>
  <si>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</si>
  <si>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</si>
  <si>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</si>
  <si>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</si>
  <si>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</si>
  <si>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</si>
  <si>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</si>
  <si>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</si>
  <si>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</si>
  <si>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</si>
  <si>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</si>
  <si>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</si>
  <si>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</si>
  <si>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</si>
  <si>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</si>
  <si>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</si>
  <si>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</si>
  <si>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</si>
  <si>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</si>
  <si>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</si>
  <si>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</si>
  <si>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</si>
  <si>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</si>
  <si>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</si>
  <si>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</si>
  <si>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</si>
  <si>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</si>
  <si>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</si>
  <si>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</si>
  <si>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</si>
  <si>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</si>
  <si>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</si>
  <si>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</si>
  <si>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</si>
  <si>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</si>
  <si>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</si>
  <si>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</si>
  <si>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</si>
  <si>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</si>
  <si>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</si>
  <si>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</si>
  <si>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</si>
  <si>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</si>
  <si>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</si>
  <si>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</si>
  <si>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</si>
  <si>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</si>
  <si>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</si>
  <si>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</si>
  <si>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</si>
  <si>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</si>
  <si>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</si>
  <si>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</si>
  <si>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</si>
  <si>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</si>
  <si>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</si>
  <si>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</si>
  <si>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</si>
  <si>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</si>
  <si>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</si>
  <si>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</si>
  <si>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</si>
  <si>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</si>
  <si>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</si>
  <si>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</si>
  <si>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</si>
  <si>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</si>
  <si>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</si>
  <si>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</si>
  <si>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</si>
  <si>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</si>
  <si>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</si>
  <si>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</si>
  <si>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</si>
  <si>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</si>
  <si>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</si>
  <si>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</si>
  <si>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</si>
  <si>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</si>
  <si>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</si>
  <si>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</si>
  <si>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</si>
  <si>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</si>
  <si>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</si>
  <si>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</si>
  <si>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</si>
  <si>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</si>
  <si>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</si>
  <si>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</si>
  <si>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</si>
  <si>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</si>
  <si>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</si>
  <si>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</si>
  <si>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</si>
  <si>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</si>
  <si>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</si>
  <si>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</si>
  <si>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</si>
  <si>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</si>
  <si>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</si>
  <si>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</si>
  <si>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</si>
  <si>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</si>
  <si>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</si>
  <si>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</si>
  <si>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</si>
  <si>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</si>
  <si>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</si>
  <si>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</si>
  <si>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</si>
  <si>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</si>
  <si>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</si>
  <si>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</si>
  <si>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</si>
  <si>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</si>
  <si>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</si>
  <si>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</si>
  <si>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</si>
  <si>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</si>
  <si>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</si>
  <si>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</si>
  <si>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</si>
  <si>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</si>
  <si>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</si>
  <si>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</si>
  <si>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</si>
  <si>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</si>
  <si>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</si>
  <si>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</si>
  <si>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</si>
  <si>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</si>
  <si>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</si>
  <si>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</si>
  <si>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</si>
  <si>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</si>
  <si>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</si>
  <si>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</si>
  <si>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</si>
  <si>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</si>
  <si>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</si>
  <si>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</si>
  <si>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</si>
  <si>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</si>
  <si>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</si>
  <si>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</si>
  <si>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</si>
  <si>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</si>
  <si>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</si>
  <si>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</si>
  <si>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</si>
  <si>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</si>
  <si>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</si>
  <si>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</si>
  <si>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</si>
  <si>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</si>
  <si>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</si>
  <si>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</si>
  <si>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</si>
  <si>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</si>
  <si>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</si>
  <si>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</si>
  <si>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</si>
  <si>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</si>
  <si>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</si>
  <si>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</si>
  <si>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</si>
  <si>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</si>
  <si>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</si>
  <si>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</si>
  <si>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</si>
  <si>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</si>
  <si>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</si>
  <si>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</si>
  <si>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</si>
  <si>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</si>
  <si>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</si>
  <si>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</si>
  <si>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</si>
  <si>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</si>
  <si>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</si>
  <si>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</si>
  <si>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</si>
  <si>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</si>
  <si>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</si>
  <si>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</si>
  <si>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</si>
  <si>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</si>
  <si>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</si>
  <si>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</si>
  <si>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</si>
  <si>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</si>
  <si>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</si>
  <si>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</si>
  <si>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</si>
  <si>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</si>
  <si>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</si>
  <si>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</si>
  <si>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</si>
  <si>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</si>
  <si>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</si>
  <si>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</si>
  <si>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</si>
  <si>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</si>
  <si>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</si>
  <si>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</si>
  <si>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</si>
  <si>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</si>
  <si>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</si>
  <si>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</si>
  <si>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</si>
  <si>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</si>
  <si>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</si>
  <si>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</si>
  <si>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</si>
  <si>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</si>
  <si>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</si>
  <si>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</si>
  <si>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</si>
  <si>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</si>
  <si>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</si>
  <si>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</si>
  <si>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</si>
  <si>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</si>
  <si>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</si>
  <si>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</si>
  <si>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</si>
  <si>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</si>
  <si>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</si>
  <si>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</si>
  <si>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</si>
  <si>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</si>
  <si>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</si>
  <si>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</si>
  <si>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</si>
  <si>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</si>
  <si>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</si>
  <si>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</si>
  <si>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</si>
  <si>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</si>
  <si>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</si>
  <si>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</si>
  <si>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</si>
  <si>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</si>
  <si>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</si>
  <si>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</si>
  <si>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</si>
  <si>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</si>
  <si>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</si>
  <si>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</si>
  <si>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</si>
  <si>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</si>
  <si>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</si>
  <si>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</si>
  <si>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</si>
  <si>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</si>
  <si>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</si>
  <si>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</si>
  <si>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</si>
  <si>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</si>
  <si>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</si>
  <si>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</si>
  <si>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</si>
  <si>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</si>
  <si>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</si>
  <si>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</si>
  <si>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</si>
  <si>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</si>
  <si>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</si>
  <si>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</si>
  <si>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</si>
  <si>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</si>
  <si>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</si>
  <si>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</si>
  <si>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</si>
  <si>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</si>
  <si>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</si>
  <si>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</si>
  <si>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</si>
  <si>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</si>
  <si>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</si>
  <si>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</si>
  <si>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</si>
  <si>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</si>
  <si>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</si>
  <si>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</si>
  <si>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</si>
  <si>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</si>
  <si>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</si>
  <si>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</si>
  <si>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</si>
  <si>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</si>
  <si>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</si>
  <si>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</si>
  <si>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</si>
  <si>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</si>
  <si>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</si>
  <si>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</si>
  <si>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</si>
  <si>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</si>
  <si>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</si>
  <si>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</si>
  <si>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</si>
  <si>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</si>
  <si>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</si>
  <si>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</si>
  <si>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</si>
  <si>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</si>
  <si>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</si>
  <si>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</si>
  <si>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</si>
  <si>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</si>
  <si>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</si>
  <si>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</si>
  <si>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</si>
  <si>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</si>
  <si>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</si>
  <si>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</si>
  <si>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</si>
  <si>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</si>
  <si>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</si>
  <si>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</si>
  <si>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</si>
  <si>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</si>
  <si>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</si>
  <si>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</si>
  <si>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</si>
  <si>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</si>
  <si>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</si>
  <si>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</si>
  <si>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</si>
  <si>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</si>
  <si>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</si>
  <si>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</si>
  <si>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</si>
  <si>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</si>
  <si>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</si>
  <si>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</si>
  <si>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</si>
  <si>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</si>
  <si>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</si>
  <si>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</si>
  <si>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</si>
  <si>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</si>
  <si>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</si>
  <si>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</si>
  <si>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</si>
  <si>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</si>
  <si>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</si>
  <si>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</si>
  <si>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</si>
  <si>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</si>
  <si>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</si>
  <si>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</si>
  <si>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</si>
  <si>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</si>
  <si>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</si>
  <si>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</si>
  <si>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</si>
  <si>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</si>
  <si>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</si>
  <si>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</si>
  <si>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</si>
  <si>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</si>
  <si>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</si>
  <si>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</si>
  <si>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</si>
  <si>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</si>
  <si>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</si>
  <si>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</si>
  <si>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</si>
  <si>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</si>
  <si>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</si>
  <si>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</si>
  <si>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</si>
  <si>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</si>
  <si>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</si>
  <si>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</si>
  <si>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</si>
  <si>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</si>
  <si>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</si>
  <si>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</si>
  <si>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</si>
  <si>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</si>
  <si>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</si>
  <si>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</si>
  <si>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</si>
  <si>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</si>
  <si>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</si>
  <si>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</si>
  <si>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</si>
  <si>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</si>
  <si>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</si>
  <si>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</si>
  <si>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</si>
  <si>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</si>
  <si>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</si>
  <si>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</si>
  <si>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</si>
  <si>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</si>
  <si>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</si>
  <si>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</si>
  <si>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</si>
  <si>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</si>
  <si>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</si>
  <si>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</si>
  <si>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</si>
  <si>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</si>
  <si>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</si>
  <si>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</si>
  <si>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</si>
  <si>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</si>
  <si>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</si>
  <si>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</si>
  <si>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</si>
  <si>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</si>
  <si>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</si>
  <si>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</si>
  <si>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</si>
  <si>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</si>
  <si>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</si>
  <si>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</si>
  <si>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</si>
  <si>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</si>
  <si>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</si>
  <si>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</si>
  <si>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</si>
  <si>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</si>
  <si>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</si>
  <si>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</si>
  <si>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</si>
  <si>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</si>
  <si>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</si>
  <si>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</si>
  <si>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</si>
  <si>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</si>
  <si>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</si>
  <si>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</si>
  <si>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</si>
  <si>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</si>
  <si>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</si>
  <si>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</si>
  <si>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</si>
  <si>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</si>
  <si>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</si>
  <si>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</si>
  <si>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</si>
  <si>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</si>
  <si>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</si>
  <si>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</si>
  <si>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</si>
  <si>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</si>
  <si>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</si>
  <si>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</si>
  <si>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</si>
  <si>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</si>
  <si>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</si>
  <si>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</si>
  <si>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</si>
  <si>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</si>
  <si>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</si>
  <si>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</si>
  <si>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</si>
  <si>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</si>
  <si>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</si>
  <si>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</si>
  <si>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</si>
  <si>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</si>
  <si>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</si>
  <si>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</si>
  <si>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</si>
  <si>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</si>
  <si>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</si>
  <si>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</si>
  <si>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</si>
  <si>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</si>
  <si>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</si>
  <si>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</si>
  <si>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</si>
  <si>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</si>
  <si>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</si>
  <si>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</si>
  <si>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</si>
  <si>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</si>
  <si>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</si>
  <si>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</si>
  <si>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</si>
  <si>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</si>
  <si>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</si>
  <si>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</si>
  <si>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</si>
  <si>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</si>
  <si>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</si>
  <si>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</si>
  <si>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</si>
  <si>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</si>
  <si>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</si>
  <si>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</si>
  <si>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</si>
  <si>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</si>
  <si>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</si>
  <si>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</si>
  <si>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</si>
  <si>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</si>
  <si>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</si>
  <si>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</si>
  <si>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</si>
  <si>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</si>
  <si>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</si>
  <si>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</si>
  <si>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</si>
  <si>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</si>
  <si>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</si>
  <si>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</si>
  <si>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</si>
  <si>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</si>
  <si>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</si>
  <si>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</si>
  <si>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</si>
  <si>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</si>
  <si>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</si>
  <si>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</si>
  <si>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</si>
  <si>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</si>
  <si>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</si>
  <si>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</si>
  <si>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</si>
  <si>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</si>
  <si>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</si>
  <si>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</si>
  <si>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</si>
  <si>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</si>
  <si>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</si>
  <si>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</si>
  <si>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</si>
  <si>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</si>
  <si>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</si>
  <si>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</si>
  <si>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</si>
  <si>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</si>
  <si>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</si>
  <si>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</si>
  <si>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</si>
  <si>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</si>
  <si>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</si>
  <si>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</si>
  <si>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</si>
  <si>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</si>
  <si>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</si>
  <si>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</si>
  <si>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</si>
  <si>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</si>
  <si>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</si>
  <si>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</si>
  <si>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</si>
  <si>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</si>
  <si>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</si>
  <si>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</si>
  <si>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</si>
  <si>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</si>
  <si>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</si>
  <si>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</si>
  <si>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</si>
  <si>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</si>
  <si>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</si>
  <si>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</si>
  <si>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</si>
  <si>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</si>
  <si>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</si>
  <si>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</si>
  <si>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</si>
  <si>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</si>
  <si>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</si>
  <si>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</si>
  <si>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</si>
  <si>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</si>
  <si>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</si>
  <si>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</si>
  <si>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</si>
  <si>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</si>
  <si>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</si>
  <si>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</si>
  <si>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</si>
  <si>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</si>
  <si>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</si>
  <si>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</si>
  <si>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</si>
  <si>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</si>
  <si>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</si>
  <si>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</si>
  <si>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</si>
  <si>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</si>
  <si>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</si>
  <si>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</si>
  <si>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</si>
  <si>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</si>
  <si>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</si>
  <si>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</si>
  <si>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</si>
  <si>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</si>
  <si>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</si>
  <si>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</si>
  <si>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</si>
  <si>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</si>
  <si>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</si>
  <si>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</si>
  <si>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</si>
  <si>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</si>
  <si>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</si>
  <si>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</si>
  <si>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</si>
  <si>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</si>
  <si>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</si>
  <si>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</si>
  <si>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</si>
  <si>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</si>
  <si>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</si>
  <si>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</si>
  <si>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</si>
  <si>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</si>
  <si>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</si>
  <si>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</si>
  <si>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</si>
  <si>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</si>
  <si>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</si>
  <si>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</si>
  <si>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</si>
  <si>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</si>
  <si>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</si>
  <si>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</si>
  <si>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</si>
  <si>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</si>
  <si>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</si>
  <si>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</si>
  <si>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</si>
  <si>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</si>
  <si>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</si>
  <si>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</si>
  <si>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</si>
  <si>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</si>
  <si>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</si>
  <si>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</si>
  <si>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</si>
  <si>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</si>
  <si>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</si>
  <si>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</si>
  <si>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</si>
  <si>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</si>
  <si>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</si>
  <si>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</si>
  <si>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</si>
  <si>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</si>
  <si>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</si>
  <si>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</si>
  <si>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</si>
  <si>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</si>
  <si>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</si>
  <si>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</si>
  <si>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</si>
  <si>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</si>
  <si>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</si>
  <si>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</si>
  <si>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</si>
  <si>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</si>
  <si>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</si>
  <si>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</si>
  <si>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</si>
  <si>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</si>
  <si>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</si>
  <si>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</si>
  <si>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</si>
  <si>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</si>
  <si>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</si>
  <si>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</si>
  <si>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</si>
  <si>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</si>
  <si>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</si>
  <si>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</si>
  <si>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</si>
  <si>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</si>
  <si>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</si>
  <si>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</si>
  <si>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</si>
  <si>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</si>
  <si>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</si>
  <si>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</si>
  <si>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</si>
  <si>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</si>
  <si>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</si>
  <si>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</si>
  <si>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</si>
  <si>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</si>
  <si>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</si>
  <si>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</si>
  <si>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</si>
  <si>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</si>
  <si>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</si>
  <si>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</si>
  <si>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</si>
  <si>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</si>
  <si>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</si>
  <si>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</si>
  <si>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</si>
  <si>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</si>
  <si>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</si>
  <si>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</si>
  <si>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</si>
  <si>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</si>
  <si>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</si>
  <si>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</si>
  <si>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</si>
  <si>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</si>
  <si>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</si>
  <si>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</si>
  <si>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</si>
  <si>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</si>
  <si>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</si>
  <si>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</si>
  <si>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</si>
  <si>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</si>
  <si>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</si>
  <si>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</si>
  <si>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</si>
  <si>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</si>
  <si>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</si>
  <si>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</si>
  <si>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</si>
  <si>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</si>
  <si>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</si>
  <si>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</si>
  <si>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</si>
  <si>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</si>
  <si>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</si>
  <si>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</si>
  <si>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</si>
  <si>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</si>
  <si>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</si>
  <si>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</si>
  <si>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</si>
  <si>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</si>
  <si>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</si>
  <si>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</si>
  <si>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</si>
  <si>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</si>
  <si>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</si>
  <si>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</si>
  <si>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</si>
  <si>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</si>
  <si>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</si>
  <si>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</si>
  <si>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</si>
  <si>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</si>
  <si>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</si>
  <si>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</si>
  <si>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</si>
  <si>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</si>
  <si>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</si>
  <si>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</si>
  <si>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</si>
  <si>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</si>
  <si>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</si>
  <si>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</si>
  <si>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</si>
  <si>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</si>
  <si>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</si>
  <si>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</si>
  <si>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</si>
  <si>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</si>
  <si>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</si>
  <si>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</si>
  <si>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</si>
  <si>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</si>
  <si>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</si>
  <si>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</si>
  <si>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</si>
  <si>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</si>
  <si>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</si>
  <si>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</si>
  <si>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</si>
  <si>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</si>
  <si>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</si>
  <si>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</si>
  <si>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</si>
  <si>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</si>
  <si>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</si>
  <si>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</si>
  <si>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</si>
  <si>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</si>
  <si>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</si>
  <si>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</si>
  <si>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</si>
  <si>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</si>
  <si>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</si>
  <si>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</si>
  <si>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</si>
  <si>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</si>
  <si>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</si>
  <si>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</si>
  <si>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</si>
  <si>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</si>
  <si>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</si>
  <si>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</si>
  <si>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</si>
  <si>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</si>
  <si>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</si>
  <si>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</si>
  <si>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</si>
  <si>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</si>
  <si>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</si>
  <si>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</si>
  <si>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</si>
  <si>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</si>
  <si>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</si>
  <si>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</si>
  <si>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</si>
  <si>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</si>
  <si>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</si>
  <si>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</si>
  <si>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</si>
  <si>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</si>
  <si>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</si>
  <si>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</si>
  <si>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</si>
  <si>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</si>
  <si>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</si>
  <si>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</si>
  <si>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</si>
  <si>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</si>
  <si>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</si>
  <si>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</si>
  <si>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</si>
  <si>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</si>
  <si>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</si>
  <si>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</si>
  <si>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</si>
  <si>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</si>
  <si>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</si>
  <si>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</si>
  <si>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</si>
  <si>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</si>
  <si>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</si>
  <si>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</si>
  <si>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</si>
  <si>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</si>
  <si>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</si>
  <si>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</si>
  <si>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</si>
  <si>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</si>
  <si>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</si>
  <si>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</si>
  <si>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</si>
  <si>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</si>
  <si>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</si>
  <si>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</si>
  <si>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</si>
  <si>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</si>
  <si>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</si>
  <si>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</si>
  <si>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</si>
  <si>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</si>
  <si>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</si>
  <si>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</si>
  <si>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</si>
  <si>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</si>
  <si>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</si>
  <si>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</si>
  <si>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</si>
  <si>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</si>
  <si>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</si>
  <si>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</si>
  <si>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</si>
  <si>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</si>
  <si>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</si>
  <si>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</si>
  <si>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</si>
  <si>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</si>
  <si>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</si>
  <si>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</si>
  <si>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</si>
  <si>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</si>
  <si>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</si>
  <si>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</si>
  <si>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</si>
  <si>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</si>
  <si>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</si>
  <si>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</si>
  <si>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</si>
  <si>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</si>
  <si>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</si>
  <si>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</si>
  <si>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</si>
  <si>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</si>
  <si>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</si>
  <si>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</si>
  <si>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</si>
  <si>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</si>
  <si>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</si>
  <si>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</si>
  <si>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</si>
  <si>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</si>
  <si>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</si>
  <si>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</si>
  <si>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</si>
  <si>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</si>
  <si>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</si>
  <si>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</si>
  <si>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</si>
  <si>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</si>
  <si>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</si>
  <si>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</si>
  <si>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</si>
  <si>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</si>
  <si>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</si>
  <si>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</si>
  <si>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</si>
  <si>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</si>
  <si>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</si>
  <si>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</si>
  <si>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</si>
  <si>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</si>
  <si>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</si>
  <si>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</si>
  <si>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</si>
  <si>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</si>
  <si>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</si>
  <si>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</si>
  <si>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</si>
  <si>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</si>
  <si>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</si>
  <si>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</si>
  <si>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</si>
  <si>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</si>
  <si>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</si>
  <si>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</si>
  <si>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</si>
  <si>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</si>
  <si>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</si>
  <si>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</si>
  <si>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</si>
  <si>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</si>
  <si>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</si>
  <si>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</si>
  <si>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</si>
  <si>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</si>
  <si>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</si>
  <si>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</si>
  <si>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</si>
  <si>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</si>
  <si>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</si>
  <si>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</si>
  <si>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</si>
  <si>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</si>
  <si>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</si>
  <si>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</si>
  <si>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</si>
  <si>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</si>
  <si>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</si>
  <si>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</si>
  <si>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</si>
  <si>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</si>
  <si>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</si>
  <si>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</si>
  <si>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</si>
  <si>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</si>
  <si>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</si>
  <si>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</si>
  <si>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</si>
  <si>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</si>
  <si>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</si>
  <si>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</si>
  <si>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</si>
  <si>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</si>
  <si>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</si>
  <si>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</si>
  <si>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</si>
  <si>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</si>
  <si>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</si>
  <si>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</si>
  <si>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</si>
  <si>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</si>
  <si>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</si>
  <si>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</si>
  <si>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</si>
  <si>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</si>
  <si>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</si>
  <si>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</si>
  <si>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</si>
  <si>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</si>
  <si>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</si>
  <si>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</si>
  <si>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</si>
  <si>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</si>
  <si>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</si>
  <si>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</si>
  <si>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</si>
  <si>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</si>
  <si>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</si>
  <si>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</si>
  <si>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</si>
  <si>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</si>
  <si>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</si>
  <si>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</si>
  <si>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</si>
  <si>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</si>
  <si>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</si>
  <si>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</si>
  <si>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</si>
  <si>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</si>
  <si>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</si>
  <si>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</si>
  <si>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</si>
  <si>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</si>
  <si>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</si>
  <si>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</si>
  <si>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</si>
  <si>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</si>
  <si>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</si>
  <si>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</si>
  <si>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</si>
  <si>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</si>
  <si>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</si>
  <si>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</si>
  <si>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</si>
  <si>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</si>
  <si>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</si>
  <si>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</si>
  <si>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</si>
  <si>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</si>
  <si>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</si>
  <si>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</si>
  <si>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</si>
  <si>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</si>
  <si>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</si>
  <si>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</si>
  <si>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</si>
  <si>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</si>
  <si>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</si>
  <si>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</si>
  <si>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</si>
  <si>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</si>
  <si>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</si>
  <si>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</si>
  <si>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</si>
  <si>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</si>
  <si>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</si>
  <si>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</si>
  <si>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</si>
  <si>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</si>
  <si>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</si>
  <si>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</si>
  <si>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</si>
  <si>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</si>
  <si>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</si>
  <si>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</si>
  <si>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</si>
  <si>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</si>
  <si>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</si>
  <si>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</si>
  <si>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</si>
  <si>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</si>
  <si>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</si>
  <si>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</si>
  <si>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</si>
  <si>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</si>
  <si>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</si>
  <si>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</si>
  <si>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</si>
  <si>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</si>
  <si>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</si>
  <si>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</si>
  <si>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</si>
  <si>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</si>
  <si>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</si>
  <si>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</si>
  <si>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</si>
  <si>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</si>
  <si>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</si>
  <si>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</si>
  <si>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</si>
  <si>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</si>
  <si>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</si>
  <si>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</si>
  <si>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</si>
  <si>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</si>
  <si>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</si>
  <si>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</si>
  <si>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</si>
  <si>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</si>
  <si>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</si>
  <si>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</si>
  <si>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</si>
  <si>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</si>
  <si>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</si>
  <si>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</si>
  <si>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</si>
  <si>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</si>
  <si>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</si>
  <si>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</si>
  <si>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</si>
  <si>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</si>
  <si>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</si>
  <si>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</si>
  <si>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</si>
  <si>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</si>
  <si>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</si>
  <si>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</si>
  <si>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</si>
  <si>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</si>
  <si>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</si>
  <si>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</si>
  <si>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</si>
  <si>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</si>
  <si>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</si>
  <si>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</si>
  <si>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</si>
  <si>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</si>
  <si>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</si>
  <si>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</si>
  <si>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</si>
  <si>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</si>
  <si>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</si>
  <si>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</si>
  <si>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</si>
  <si>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</si>
  <si>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</si>
  <si>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</si>
  <si>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</si>
  <si>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</si>
  <si>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</si>
  <si>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</si>
  <si>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</si>
  <si>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</si>
  <si>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</si>
  <si>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</si>
  <si>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</si>
  <si>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</si>
  <si>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</si>
  <si>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</si>
  <si>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</si>
  <si>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</si>
  <si>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</si>
  <si>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</si>
  <si>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</si>
  <si>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</si>
  <si>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</si>
  <si>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</si>
  <si>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</si>
  <si>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</si>
  <si>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</si>
  <si>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</si>
  <si>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</si>
  <si>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</si>
  <si>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</si>
  <si>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</si>
  <si>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</si>
  <si>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</si>
  <si>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</si>
  <si>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</si>
  <si>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</si>
  <si>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</si>
  <si>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</si>
  <si>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</si>
  <si>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</si>
  <si>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</si>
  <si>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</si>
  <si>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</si>
  <si>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</si>
  <si>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</si>
  <si>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</si>
  <si>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</si>
  <si>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</si>
  <si>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</si>
  <si>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</si>
  <si>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</si>
  <si>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</si>
  <si>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</si>
  <si>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</si>
  <si>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</si>
  <si>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</si>
  <si>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</si>
  <si>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</si>
  <si>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</si>
  <si>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</si>
  <si>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</si>
  <si>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</si>
  <si>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</si>
  <si>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</si>
  <si>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</si>
  <si>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</si>
  <si>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</si>
  <si>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</si>
  <si>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</si>
  <si>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</si>
  <si>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</si>
  <si>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</si>
  <si>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</si>
  <si>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</si>
  <si>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</si>
  <si>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</si>
  <si>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</si>
  <si>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</si>
  <si>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</si>
  <si>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</si>
  <si>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</si>
  <si>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</si>
  <si>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</si>
  <si>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</si>
  <si>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</si>
  <si>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</si>
  <si>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</si>
  <si>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</si>
  <si>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</si>
  <si>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</si>
  <si>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</si>
  <si>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</si>
  <si>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</si>
  <si>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</si>
  <si>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</si>
  <si>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</si>
  <si>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</si>
  <si>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</si>
  <si>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</si>
  <si>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</si>
  <si>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</si>
  <si>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</si>
  <si>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</si>
  <si>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</si>
  <si>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</si>
  <si>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</si>
  <si>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</si>
  <si>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</si>
  <si>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</si>
  <si>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</si>
  <si>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</si>
  <si>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</si>
  <si>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</si>
  <si>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</si>
  <si>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</si>
  <si>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</si>
  <si>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</si>
  <si>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</si>
  <si>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</si>
  <si>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</si>
  <si>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</si>
  <si>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</si>
  <si>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</si>
  <si>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</si>
  <si>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</si>
  <si>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</si>
  <si>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</si>
  <si>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</si>
  <si>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</si>
  <si>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</si>
  <si>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</si>
  <si>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</si>
  <si>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</si>
  <si>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</si>
  <si>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</si>
  <si>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</si>
  <si>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</si>
  <si>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</si>
  <si>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</si>
  <si>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</si>
  <si>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</si>
  <si>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</si>
  <si>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</si>
  <si>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</si>
  <si>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</si>
  <si>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</si>
  <si>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</si>
  <si>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</si>
  <si>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</si>
  <si>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</si>
  <si>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</si>
  <si>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</si>
  <si>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</si>
  <si>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</si>
  <si>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</si>
  <si>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</si>
  <si>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</si>
  <si>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</si>
  <si>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</si>
  <si>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</si>
  <si>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</si>
  <si>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</si>
  <si>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</si>
  <si>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</si>
  <si>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</si>
  <si>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</si>
  <si>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</si>
  <si>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</si>
  <si>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</si>
  <si>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</si>
  <si>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</si>
  <si>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</si>
  <si>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</si>
  <si>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</si>
  <si>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</si>
  <si>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</si>
  <si>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</si>
  <si>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</si>
  <si>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</si>
  <si>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</si>
  <si>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</si>
  <si>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</si>
  <si>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</si>
  <si>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</si>
  <si>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</si>
  <si>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</si>
  <si>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</si>
  <si>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</si>
  <si>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</si>
  <si>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</si>
  <si>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</si>
  <si>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</si>
  <si>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</si>
  <si>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</si>
  <si>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</si>
  <si>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</si>
  <si>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</si>
  <si>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</si>
  <si>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</si>
  <si>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</si>
  <si>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</si>
  <si>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</si>
  <si>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</si>
  <si>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</si>
  <si>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</si>
  <si>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</si>
  <si>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</si>
  <si>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</si>
  <si>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</si>
  <si>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</si>
  <si>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</si>
  <si>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</si>
  <si>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</si>
  <si>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</si>
  <si>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</si>
  <si>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</si>
  <si>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</si>
  <si>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</si>
  <si>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</si>
  <si>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</si>
  <si>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</si>
  <si>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</si>
  <si>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</si>
  <si>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</si>
  <si>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</si>
  <si>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</si>
  <si>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</si>
  <si>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</si>
  <si>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</si>
  <si>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</si>
  <si>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</si>
  <si>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</si>
  <si>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</si>
  <si>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</si>
  <si>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</si>
  <si>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</si>
  <si>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</si>
  <si>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</si>
  <si>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</si>
  <si>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</si>
  <si>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</si>
  <si>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</si>
  <si>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</si>
  <si>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</si>
  <si>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</si>
  <si>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</si>
  <si>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</si>
  <si>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</si>
  <si>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</si>
  <si>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</si>
  <si>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</si>
  <si>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</si>
  <si>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</si>
  <si>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</si>
  <si>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</si>
  <si>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</si>
  <si>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</si>
  <si>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</si>
  <si>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</si>
  <si>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</si>
  <si>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</si>
  <si>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</si>
  <si>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</si>
  <si>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</si>
  <si>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</si>
  <si>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</si>
  <si>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</si>
  <si>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</si>
  <si>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</si>
  <si>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</si>
  <si>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</si>
  <si>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</si>
  <si>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</si>
  <si>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</si>
  <si>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</si>
  <si>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</si>
  <si>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</si>
  <si>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</si>
  <si>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</si>
  <si>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</si>
  <si>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</si>
  <si>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</si>
  <si>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</si>
  <si>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</si>
  <si>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</si>
  <si>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</si>
  <si>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</si>
  <si>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</si>
  <si>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</si>
  <si>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</si>
  <si>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</si>
  <si>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</si>
  <si>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</si>
  <si>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</si>
  <si>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</si>
  <si>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</si>
  <si>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</si>
  <si>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</si>
  <si>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</si>
  <si>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</si>
  <si>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</si>
  <si>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</si>
  <si>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</si>
  <si>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</si>
  <si>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</si>
  <si>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</si>
  <si>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</si>
  <si>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</si>
  <si>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</si>
  <si>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</si>
  <si>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</si>
  <si>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</si>
  <si>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</si>
  <si>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</si>
  <si>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</si>
  <si>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</si>
  <si>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</si>
  <si>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</si>
  <si>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</si>
  <si>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</si>
  <si>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</si>
  <si>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</si>
  <si>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</si>
  <si>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</si>
  <si>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</si>
  <si>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</si>
  <si>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</si>
  <si>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</si>
  <si>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</si>
  <si>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</si>
  <si>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</si>
  <si>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</si>
  <si>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</si>
  <si>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</si>
  <si>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</si>
  <si>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</si>
  <si>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</si>
  <si>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</si>
  <si>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</si>
  <si>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</si>
  <si>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</si>
  <si>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</si>
  <si>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</si>
  <si>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</si>
  <si>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</si>
  <si>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</si>
  <si>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</si>
  <si>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</si>
  <si>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</si>
  <si>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</si>
  <si>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</si>
  <si>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</si>
  <si>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</si>
  <si>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</si>
  <si>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</si>
  <si>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</si>
  <si>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</si>
  <si>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</si>
  <si>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</si>
  <si>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</si>
  <si>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</si>
  <si>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</si>
  <si>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</si>
  <si>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</si>
  <si>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</si>
  <si>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</si>
  <si>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</si>
  <si>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</si>
  <si>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</si>
  <si>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</si>
  <si>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</si>
  <si>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</si>
  <si>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</si>
  <si>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</si>
  <si>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</si>
  <si>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</si>
  <si>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</si>
  <si>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</si>
  <si>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</si>
  <si>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</si>
  <si>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</si>
  <si>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</si>
  <si>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</si>
  <si>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</si>
  <si>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</si>
  <si>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</si>
  <si>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</si>
  <si>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</si>
  <si>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</si>
  <si>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</si>
  <si>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</si>
  <si>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</si>
  <si>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</si>
  <si>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</si>
  <si>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</si>
  <si>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</si>
  <si>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</si>
  <si>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</si>
  <si>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</si>
  <si>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</si>
  <si>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</si>
  <si>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</si>
  <si>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</si>
  <si>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</si>
  <si>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</si>
  <si>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</si>
  <si>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</si>
  <si>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</si>
  <si>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</si>
  <si>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</si>
  <si>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</si>
  <si>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</si>
  <si>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</si>
  <si>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</si>
  <si>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</si>
  <si>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</si>
  <si>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</si>
  <si>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</si>
  <si>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</si>
  <si>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</si>
  <si>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</si>
  <si>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</si>
  <si>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</si>
  <si>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</si>
  <si>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</si>
  <si>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</si>
  <si>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</si>
  <si>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</si>
  <si>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</si>
  <si>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</si>
  <si>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</si>
  <si>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</si>
  <si>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</si>
  <si>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</si>
  <si>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</si>
  <si>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</si>
  <si>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</si>
  <si>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</si>
  <si>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</si>
  <si>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</si>
  <si>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</si>
  <si>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</si>
  <si>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</si>
  <si>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</si>
  <si>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</si>
  <si>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</si>
  <si>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</si>
  <si>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</si>
  <si>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</si>
  <si>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</si>
  <si>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</si>
  <si>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</si>
  <si>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</si>
  <si>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</si>
  <si>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</si>
  <si>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</si>
  <si>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</si>
  <si>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</si>
  <si>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</si>
  <si>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</si>
  <si>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</si>
  <si>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</si>
  <si>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</si>
  <si>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</si>
  <si>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</si>
  <si>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</si>
  <si>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</si>
  <si>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</si>
  <si>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</si>
  <si>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</si>
  <si>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</si>
  <si>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</si>
  <si>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</si>
  <si>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</si>
  <si>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</si>
  <si>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</si>
  <si>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</si>
  <si>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</si>
  <si>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</si>
  <si>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</si>
  <si>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</si>
  <si>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</si>
  <si>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</si>
  <si>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</si>
  <si>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</si>
  <si>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</si>
  <si>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</si>
  <si>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</si>
  <si>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</si>
  <si>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</si>
  <si>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</si>
  <si>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</si>
  <si>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</si>
  <si>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</si>
  <si>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</si>
  <si>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</si>
  <si>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</si>
  <si>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</si>
  <si>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</si>
  <si>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</si>
  <si>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</si>
  <si>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</si>
  <si>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</si>
  <si>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</si>
  <si>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</si>
  <si>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</si>
  <si>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</si>
  <si>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</si>
  <si>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</si>
  <si>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</si>
  <si>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</si>
  <si>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</si>
  <si>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</si>
  <si>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</si>
  <si>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</si>
  <si>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</si>
  <si>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</si>
  <si>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</si>
  <si>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</si>
  <si>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</si>
  <si>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</si>
  <si>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</si>
  <si>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</si>
  <si>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</si>
  <si>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</si>
  <si>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</si>
  <si>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</si>
  <si>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</si>
  <si>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</si>
  <si>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</si>
  <si>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</si>
  <si>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</si>
  <si>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</si>
  <si>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</si>
  <si>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</si>
  <si>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</si>
  <si>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</si>
  <si>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</si>
  <si>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</si>
  <si>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</si>
  <si>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</si>
  <si>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</si>
  <si>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</si>
  <si>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</si>
  <si>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</si>
  <si>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</si>
  <si>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</si>
  <si>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</si>
  <si>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</si>
  <si>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</si>
  <si>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</si>
  <si>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</si>
  <si>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</si>
  <si>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</si>
  <si>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</si>
  <si>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</si>
  <si>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</si>
  <si>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</si>
  <si>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</si>
  <si>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</si>
  <si>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</si>
  <si>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</si>
  <si>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</si>
  <si>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</si>
  <si>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</si>
  <si>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</si>
  <si>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</si>
  <si>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</si>
  <si>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</si>
  <si>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</si>
  <si>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</si>
  <si>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</si>
  <si>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</si>
  <si>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</si>
  <si>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</si>
  <si>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</si>
  <si>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</si>
  <si>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</si>
  <si>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</si>
  <si>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</si>
  <si>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</si>
  <si>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</si>
  <si>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</si>
  <si>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</si>
  <si>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</si>
  <si>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</si>
  <si>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</si>
  <si>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</si>
  <si>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</si>
  <si>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</si>
  <si>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</si>
  <si>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</si>
  <si>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</si>
  <si>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</si>
  <si>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</si>
  <si>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</si>
  <si>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</si>
  <si>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</si>
  <si>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</si>
  <si>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</si>
  <si>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</si>
  <si>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</si>
  <si>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</si>
  <si>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</si>
  <si>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</si>
  <si>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</si>
  <si>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</si>
  <si>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</si>
  <si>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</si>
  <si>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</si>
  <si>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</si>
  <si>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</si>
  <si>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</si>
  <si>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</si>
  <si>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</si>
  <si>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</si>
  <si>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</si>
  <si>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</si>
  <si>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</si>
  <si>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</si>
  <si>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</si>
  <si>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</si>
  <si>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</si>
  <si>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</si>
  <si>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</si>
  <si>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</si>
  <si>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</si>
  <si>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</si>
  <si>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</si>
  <si>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</si>
  <si>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</si>
  <si>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</si>
  <si>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</si>
  <si>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</si>
  <si>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</si>
  <si>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</si>
  <si>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</si>
  <si>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</si>
  <si>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</si>
  <si>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</si>
  <si>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</si>
  <si>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</si>
  <si>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</si>
  <si>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</si>
  <si>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</si>
  <si>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</si>
  <si>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</si>
  <si>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</si>
  <si>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</si>
  <si>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</si>
  <si>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</si>
  <si>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</si>
  <si>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</si>
  <si>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</si>
  <si>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</si>
  <si>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</si>
  <si>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</si>
  <si>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</si>
  <si>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</si>
  <si>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</si>
  <si>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</si>
  <si>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</si>
  <si>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</si>
  <si>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</si>
  <si>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</si>
  <si>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</si>
  <si>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</si>
  <si>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</si>
  <si>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</si>
  <si>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</si>
  <si>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</si>
  <si>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</si>
  <si>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</si>
  <si>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</si>
  <si>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</si>
  <si>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</si>
  <si>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</si>
  <si>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</si>
  <si>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</si>
  <si>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</si>
  <si>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</si>
  <si>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</si>
  <si>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</si>
  <si>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</si>
  <si>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</si>
  <si>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</si>
  <si>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</si>
  <si>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</si>
  <si>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</si>
  <si>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</si>
  <si>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</si>
  <si>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</si>
  <si>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</si>
  <si>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</si>
  <si>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</si>
  <si>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</si>
  <si>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</si>
  <si>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</si>
  <si>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</si>
  <si>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</si>
  <si>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</si>
  <si>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</si>
  <si>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</si>
  <si>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</si>
  <si>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</si>
  <si>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</si>
  <si>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</si>
  <si>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</si>
  <si>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</si>
  <si>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</si>
  <si>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</si>
  <si>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</si>
  <si>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</si>
  <si>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</si>
  <si>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</si>
  <si>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</si>
  <si>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</si>
  <si>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</si>
  <si>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</si>
  <si>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</si>
  <si>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</si>
  <si>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</si>
  <si>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</si>
  <si>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</si>
  <si>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</si>
  <si>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</si>
  <si>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</si>
  <si>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</si>
  <si>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</si>
  <si>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</si>
  <si>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</si>
  <si>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</si>
  <si>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</si>
  <si>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</si>
  <si>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</si>
  <si>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</si>
  <si>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</si>
  <si>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</si>
  <si>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</si>
  <si>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</si>
  <si>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</si>
  <si>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</si>
  <si>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</si>
  <si>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</si>
  <si>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</si>
  <si>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</si>
  <si>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</si>
  <si>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</si>
  <si>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</si>
  <si>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</si>
  <si>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</si>
  <si>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</si>
  <si>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</si>
  <si>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</si>
  <si>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</si>
  <si>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</si>
  <si>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</si>
  <si>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</si>
  <si>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</si>
  <si>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</si>
  <si>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</si>
  <si>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</si>
  <si>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</si>
  <si>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</si>
  <si>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</si>
  <si>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</si>
  <si>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</si>
  <si>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</si>
  <si>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</si>
  <si>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</si>
  <si>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</si>
  <si>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</si>
  <si>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</si>
  <si>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</si>
  <si>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</si>
  <si>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</si>
  <si>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</si>
  <si>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</si>
  <si>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</si>
  <si>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</si>
  <si>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</si>
  <si>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</si>
  <si>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</si>
  <si>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</si>
  <si>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</si>
  <si>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</si>
  <si>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</si>
  <si>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</si>
  <si>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</si>
  <si>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</si>
  <si>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</si>
  <si>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</si>
  <si>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</si>
  <si>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</si>
  <si>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</si>
  <si>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</si>
  <si>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</si>
  <si>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</si>
  <si>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</si>
  <si>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</si>
  <si>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</si>
  <si>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</si>
  <si>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</si>
  <si>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</si>
  <si>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</si>
  <si>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</si>
  <si>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</si>
  <si>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</si>
  <si>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</si>
  <si>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</si>
  <si>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</si>
  <si>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</si>
  <si>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</si>
  <si>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</si>
  <si>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</si>
  <si>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</si>
  <si>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</si>
  <si>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</si>
  <si>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</si>
  <si>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</si>
  <si>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</si>
  <si>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</si>
  <si>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</si>
  <si>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</si>
  <si>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</si>
  <si>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</si>
  <si>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</si>
  <si>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</si>
  <si>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</si>
  <si>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</si>
  <si>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</si>
  <si>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</si>
  <si>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</si>
  <si>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</si>
  <si>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</si>
  <si>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</si>
  <si>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</si>
  <si>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</si>
  <si>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</si>
  <si>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</si>
  <si>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</si>
  <si>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</si>
  <si>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</si>
  <si>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</si>
  <si>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</si>
  <si>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</si>
  <si>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</si>
  <si>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</si>
  <si>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</si>
  <si>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</si>
  <si>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</si>
  <si>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</si>
  <si>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</si>
  <si>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</si>
  <si>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</si>
  <si>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</si>
  <si>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</si>
  <si>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</si>
  <si>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</si>
  <si>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</si>
  <si>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</si>
  <si>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</si>
  <si>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</si>
  <si>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</si>
  <si>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</si>
  <si>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</si>
  <si>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</si>
  <si>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</si>
  <si>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</si>
  <si>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</si>
  <si>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</si>
  <si>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</si>
  <si>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</si>
  <si>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</si>
  <si>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</si>
  <si>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</si>
  <si>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</si>
  <si>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</si>
  <si>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</si>
  <si>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</si>
  <si>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</si>
  <si>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</si>
  <si>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</si>
  <si>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</si>
  <si>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</si>
  <si>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</si>
  <si>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</si>
  <si>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</si>
  <si>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</si>
  <si>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</si>
  <si>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</si>
  <si>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</si>
  <si>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</si>
  <si>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</si>
  <si>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</si>
  <si>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</si>
  <si>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</si>
  <si>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</si>
  <si>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</si>
  <si>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</si>
  <si>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</si>
  <si>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</si>
  <si>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</si>
  <si>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</si>
  <si>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</si>
  <si>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</si>
  <si>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</si>
  <si>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</si>
  <si>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</si>
  <si>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</si>
  <si>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</si>
  <si>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</si>
  <si>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</si>
  <si>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</si>
  <si>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</si>
  <si>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</si>
  <si>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</si>
  <si>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</si>
  <si>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</si>
  <si>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</si>
  <si>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</si>
  <si>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</si>
  <si>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</si>
  <si>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</si>
  <si>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</si>
  <si>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</si>
  <si>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</si>
  <si>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</si>
  <si>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</si>
  <si>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</si>
  <si>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</si>
  <si>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</si>
  <si>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</si>
  <si>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</si>
  <si>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</si>
  <si>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</si>
  <si>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</si>
  <si>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</si>
  <si>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</si>
  <si>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</si>
  <si>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</si>
  <si>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</si>
  <si>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</si>
  <si>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</si>
  <si>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</si>
  <si>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</si>
  <si>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</si>
  <si>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</si>
  <si>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</si>
  <si>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</si>
  <si>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</si>
  <si>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</si>
  <si>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</si>
  <si>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</si>
  <si>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</si>
  <si>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</si>
  <si>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</si>
  <si>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</si>
  <si>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</si>
  <si>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</si>
  <si>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</si>
  <si>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</si>
  <si>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</si>
  <si>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</si>
  <si>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</si>
  <si>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</si>
  <si>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</si>
  <si>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</si>
  <si>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</si>
  <si>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</si>
  <si>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</si>
  <si>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</si>
  <si>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</si>
  <si>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</si>
  <si>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</si>
  <si>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</si>
  <si>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</si>
  <si>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</si>
  <si>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</si>
  <si>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</si>
  <si>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</si>
  <si>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</si>
  <si>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</si>
  <si>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</si>
  <si>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</si>
  <si>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</si>
  <si>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</si>
  <si>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</si>
  <si>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</si>
  <si>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</si>
  <si>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</si>
  <si>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</si>
  <si>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</si>
  <si>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</si>
  <si>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</si>
  <si>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</si>
  <si>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</si>
  <si>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</si>
  <si>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</si>
  <si>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</si>
  <si>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</si>
  <si>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</si>
  <si>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</si>
  <si>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</si>
  <si>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</si>
  <si>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</si>
  <si>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</si>
  <si>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</si>
  <si>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</si>
  <si>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</si>
  <si>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</si>
  <si>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</si>
  <si>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</si>
  <si>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</si>
  <si>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</si>
  <si>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</si>
  <si>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</si>
  <si>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</si>
  <si>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</si>
  <si>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</si>
  <si>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</si>
  <si>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</si>
  <si>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</si>
  <si>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</si>
  <si>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</si>
  <si>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</si>
  <si>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</si>
  <si>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</si>
  <si>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</si>
  <si>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</si>
  <si>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</si>
  <si>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</si>
  <si>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</si>
  <si>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</si>
  <si>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</si>
  <si>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</si>
  <si>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</si>
  <si>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</si>
  <si>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</si>
  <si>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</si>
  <si>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</si>
  <si>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</si>
  <si>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</si>
  <si>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</si>
  <si>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</si>
  <si>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</si>
  <si>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</si>
  <si>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</si>
  <si>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</si>
  <si>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</si>
  <si>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</si>
  <si>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</si>
  <si>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</si>
  <si>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</si>
  <si>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</si>
  <si>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</si>
  <si>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</si>
  <si>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</si>
  <si>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</si>
  <si>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</si>
  <si>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</si>
  <si>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</si>
  <si>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</si>
  <si>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</si>
  <si>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</si>
  <si>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</si>
  <si>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</si>
  <si>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</si>
  <si>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</si>
  <si>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</si>
  <si>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</si>
  <si>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</si>
  <si>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</si>
  <si>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</si>
  <si>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</si>
  <si>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</si>
  <si>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</si>
  <si>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</si>
  <si>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</si>
  <si>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</si>
  <si>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</si>
  <si>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</si>
  <si>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</si>
  <si>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</si>
  <si>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</si>
  <si>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</si>
  <si>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</si>
  <si>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</si>
  <si>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</si>
  <si>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</si>
  <si>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</si>
  <si>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</si>
  <si>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</si>
  <si>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</si>
  <si>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</si>
  <si>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</si>
  <si>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</si>
  <si>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</si>
  <si>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</si>
  <si>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</si>
  <si>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</si>
  <si>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</si>
  <si>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</si>
  <si>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</si>
  <si>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</si>
  <si>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</si>
  <si>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</si>
  <si>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</si>
  <si>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</si>
  <si>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</si>
  <si>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</si>
  <si>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</si>
  <si>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</si>
  <si>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</si>
  <si>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</si>
  <si>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</si>
  <si>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</si>
  <si>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</si>
  <si>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</si>
  <si>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</si>
  <si>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</si>
  <si>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</si>
  <si>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</si>
  <si>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</si>
  <si>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</si>
  <si>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</si>
  <si>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</si>
  <si>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</si>
  <si>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</si>
  <si>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</si>
  <si>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</si>
  <si>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</si>
  <si>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</si>
  <si>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</si>
  <si>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</si>
  <si>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</si>
  <si>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</si>
  <si>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</si>
  <si>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</si>
  <si>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</si>
  <si>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</si>
  <si>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</si>
  <si>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</si>
  <si>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</si>
  <si>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</si>
  <si>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</si>
  <si>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</si>
  <si>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</si>
  <si>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</si>
  <si>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</si>
  <si>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</si>
  <si>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</si>
  <si>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</si>
  <si>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</si>
  <si>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</si>
  <si>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</si>
  <si>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</si>
  <si>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</si>
  <si>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</si>
  <si>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</si>
  <si>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</si>
  <si>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</si>
  <si>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</si>
  <si>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</si>
  <si>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</si>
  <si>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</si>
  <si>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</si>
  <si>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</si>
  <si>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</si>
  <si>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</si>
  <si>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</si>
  <si>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</si>
  <si>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</si>
  <si>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</si>
  <si>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</si>
  <si>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</si>
  <si>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</si>
  <si>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</si>
  <si>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</si>
  <si>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</si>
  <si>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</si>
  <si>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</si>
  <si>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</si>
  <si>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</si>
  <si>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</si>
  <si>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</si>
  <si>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</si>
  <si>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</si>
  <si>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</si>
  <si>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</si>
  <si>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</si>
  <si>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</si>
  <si>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</si>
  <si>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</si>
  <si>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</si>
  <si>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</si>
  <si>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</si>
  <si>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</si>
  <si>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</si>
  <si>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</si>
  <si>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</si>
  <si>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</si>
  <si>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</si>
  <si>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</si>
  <si>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</si>
  <si>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</si>
  <si>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</si>
  <si>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</si>
  <si>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</si>
  <si>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</si>
  <si>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</si>
  <si>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</si>
  <si>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</si>
  <si>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</si>
  <si>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</si>
  <si>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</si>
  <si>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</si>
  <si>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</si>
  <si>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</si>
  <si>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</si>
  <si>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</si>
  <si>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</si>
  <si>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</si>
  <si>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</si>
  <si>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</si>
  <si>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</si>
  <si>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</si>
  <si>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</si>
  <si>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</si>
  <si>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</si>
  <si>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</si>
  <si>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</si>
  <si>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</si>
  <si>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</si>
  <si>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</si>
  <si>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</si>
  <si>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</si>
  <si>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</si>
  <si>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</si>
  <si>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</si>
  <si>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</si>
  <si>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</si>
  <si>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</si>
  <si>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</si>
  <si>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</si>
  <si>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</si>
  <si>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</si>
  <si>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</si>
  <si>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</si>
  <si>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</si>
  <si>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</si>
  <si>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</si>
  <si>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</si>
  <si>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</si>
  <si>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</si>
  <si>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</si>
  <si>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</si>
  <si>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</si>
  <si>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</si>
  <si>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</si>
  <si>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</si>
  <si>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</si>
  <si>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</si>
  <si>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</si>
  <si>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</si>
  <si>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</si>
  <si>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</si>
  <si>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</si>
  <si>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</si>
  <si>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</si>
  <si>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</si>
  <si>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</si>
  <si>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</si>
  <si>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</si>
  <si>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</si>
  <si>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</si>
  <si>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</si>
  <si>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</si>
  <si>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</si>
  <si>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</si>
  <si>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</si>
  <si>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</si>
  <si>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</si>
  <si>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</si>
  <si>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</si>
  <si>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</si>
  <si>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</si>
  <si>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</si>
  <si>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</si>
  <si>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</si>
  <si>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</si>
  <si>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</si>
  <si>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</si>
  <si>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</si>
  <si>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</si>
  <si>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</si>
  <si>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</si>
  <si>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</si>
  <si>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</si>
  <si>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</si>
  <si>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</si>
  <si>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</si>
  <si>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</si>
  <si>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</si>
  <si>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</si>
  <si>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</si>
  <si>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</si>
  <si>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</si>
  <si>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</si>
  <si>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</si>
  <si>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</si>
  <si>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</si>
  <si>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</si>
  <si>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</si>
  <si>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</si>
  <si>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</si>
  <si>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</si>
  <si>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</si>
  <si>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</si>
  <si>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</si>
  <si>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</si>
  <si>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</si>
  <si>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</si>
  <si>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</si>
  <si>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</si>
  <si>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</si>
  <si>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</si>
  <si>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</si>
  <si>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</si>
  <si>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</si>
  <si>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</si>
  <si>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</si>
  <si>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</si>
  <si>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</si>
  <si>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</si>
  <si>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</si>
  <si>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</si>
  <si>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</si>
  <si>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</si>
  <si>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</si>
  <si>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</si>
  <si>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</si>
  <si>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</si>
  <si>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</si>
  <si>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</si>
  <si>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</si>
  <si>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</si>
  <si>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</si>
  <si>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</si>
  <si>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</si>
  <si>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</si>
  <si>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</si>
  <si>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</si>
  <si>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</si>
  <si>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</si>
  <si>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</si>
  <si>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</si>
  <si>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</si>
  <si>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</si>
  <si>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</si>
  <si>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</si>
  <si>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</si>
  <si>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</si>
  <si>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</si>
  <si>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</si>
  <si>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</si>
  <si>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</si>
  <si>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</si>
  <si>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</si>
  <si>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</si>
  <si>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</si>
  <si>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</si>
  <si>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</si>
  <si>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</si>
  <si>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</si>
  <si>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</si>
  <si>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</si>
  <si>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</si>
  <si>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</si>
  <si>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</si>
  <si>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</si>
  <si>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</si>
  <si>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</si>
  <si>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</si>
  <si>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</si>
  <si>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</si>
  <si>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</si>
  <si>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</si>
  <si>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</si>
  <si>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</si>
  <si>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</si>
  <si>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</si>
  <si>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</si>
  <si>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</si>
  <si>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</si>
  <si>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</si>
  <si>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</si>
  <si>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</si>
  <si>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</si>
  <si>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</si>
  <si>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</si>
  <si>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</si>
  <si>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</si>
  <si>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</si>
  <si>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</si>
  <si>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</si>
  <si>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</si>
  <si>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</si>
  <si>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</si>
  <si>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</si>
  <si>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</si>
  <si>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</si>
  <si>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</si>
  <si>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</si>
  <si>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</si>
  <si>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</si>
  <si>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</si>
  <si>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</si>
  <si>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</si>
  <si>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</si>
  <si>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</si>
  <si>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</si>
  <si>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</si>
  <si>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</si>
  <si>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</si>
  <si>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</si>
  <si>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</si>
  <si>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</si>
  <si>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</si>
  <si>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</si>
  <si>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</si>
  <si>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</si>
  <si>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</si>
  <si>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</si>
  <si>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</si>
  <si>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</si>
  <si>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</si>
  <si>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</si>
  <si>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</si>
  <si>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</si>
  <si>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</si>
  <si>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</si>
  <si>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</si>
  <si>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</si>
  <si>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</si>
  <si>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</si>
  <si>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</si>
  <si>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</si>
  <si>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</si>
  <si>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</si>
  <si>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</si>
  <si>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</si>
  <si>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</si>
  <si>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</si>
  <si>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</si>
  <si>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</si>
  <si>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</si>
  <si>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</si>
  <si>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</si>
  <si>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</si>
  <si>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</si>
  <si>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</si>
  <si>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</si>
  <si>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</si>
  <si>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</si>
  <si>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</si>
  <si>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</si>
  <si>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</si>
  <si>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</si>
  <si>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</si>
  <si>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</si>
  <si>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</si>
  <si>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</si>
  <si>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</si>
  <si>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</si>
  <si>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</si>
  <si>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</si>
  <si>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</si>
  <si>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</si>
  <si>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</si>
  <si>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</si>
  <si>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</si>
  <si>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</si>
  <si>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</si>
  <si>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</si>
  <si>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</si>
  <si>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</si>
  <si>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</si>
  <si>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</si>
  <si>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</si>
  <si>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</si>
  <si>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</si>
  <si>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</si>
  <si>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</si>
  <si>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</si>
  <si>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</si>
  <si>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</si>
  <si>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</si>
  <si>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</si>
  <si>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</si>
  <si>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</si>
  <si>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</si>
  <si>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</si>
  <si>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</si>
  <si>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</si>
  <si>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</si>
  <si>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</si>
  <si>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</si>
  <si>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</si>
  <si>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</si>
  <si>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</si>
  <si>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</si>
  <si>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</si>
  <si>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</si>
  <si>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</si>
  <si>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</si>
  <si>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</si>
  <si>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</si>
  <si>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</si>
  <si>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</si>
  <si>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</si>
  <si>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</si>
  <si>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</si>
  <si>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</si>
  <si>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</si>
  <si>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</si>
  <si>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</si>
  <si>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</si>
  <si>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</si>
  <si>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</si>
  <si>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</si>
  <si>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</si>
  <si>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</si>
  <si>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</si>
  <si>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</si>
  <si>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</si>
  <si>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</si>
  <si>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</si>
  <si>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</si>
  <si>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</si>
  <si>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</si>
  <si>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</si>
  <si>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</si>
  <si>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</si>
  <si>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</si>
  <si>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</si>
  <si>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</si>
  <si>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</si>
  <si>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</si>
  <si>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</si>
  <si>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</si>
  <si>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</si>
  <si>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</si>
  <si>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</si>
  <si>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</si>
  <si>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</si>
  <si>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</si>
  <si>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</si>
  <si>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</si>
  <si>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</si>
  <si>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</si>
  <si>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</si>
  <si>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</si>
  <si>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</si>
  <si>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</si>
  <si>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</si>
  <si>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</si>
  <si>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</si>
  <si>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</si>
  <si>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</si>
  <si>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</si>
  <si>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</si>
  <si>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</si>
  <si>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</si>
  <si>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</si>
  <si>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</si>
  <si>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</si>
  <si>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</si>
  <si>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</si>
  <si>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</si>
  <si>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</si>
  <si>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</si>
  <si>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</si>
  <si>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</si>
  <si>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</si>
  <si>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</si>
  <si>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</si>
  <si>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</si>
  <si>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</si>
  <si>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</si>
  <si>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</si>
  <si>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</si>
  <si>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</si>
  <si>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</si>
  <si>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</si>
  <si>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</si>
  <si>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</si>
  <si>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</si>
  <si>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</si>
  <si>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</si>
  <si>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</si>
  <si>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</si>
  <si>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</si>
  <si>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</si>
  <si>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</si>
  <si>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</si>
  <si>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</si>
  <si>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</si>
  <si>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</si>
  <si>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</si>
  <si>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</si>
  <si>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</si>
  <si>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</si>
  <si>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</si>
  <si>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</si>
  <si>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</si>
  <si>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</si>
  <si>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</si>
  <si>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</si>
  <si>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</si>
  <si>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</si>
  <si>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</si>
  <si>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</si>
  <si>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</si>
  <si>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</si>
  <si>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</si>
  <si>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</si>
  <si>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</si>
  <si>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</si>
  <si>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</si>
  <si>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</si>
  <si>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</si>
  <si>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</si>
  <si>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</si>
  <si>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</si>
  <si>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</si>
  <si>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</si>
  <si>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</si>
  <si>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</si>
  <si>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</si>
  <si>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</si>
  <si>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</si>
  <si>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</si>
  <si>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</si>
  <si>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</si>
  <si>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</si>
  <si>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</si>
  <si>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</si>
  <si>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</si>
  <si>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</si>
  <si>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</si>
  <si>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</si>
  <si>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</si>
  <si>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</si>
  <si>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</si>
  <si>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</si>
  <si>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</si>
  <si>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</si>
  <si>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</si>
  <si>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</si>
  <si>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</si>
  <si>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</si>
  <si>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</si>
  <si>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</si>
  <si>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</si>
  <si>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</si>
  <si>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</si>
  <si>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</si>
  <si>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</si>
  <si>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</si>
  <si>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</si>
  <si>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</si>
  <si>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</si>
  <si>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</si>
  <si>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</si>
  <si>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</si>
  <si>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</si>
  <si>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</si>
  <si>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</si>
  <si>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</si>
  <si>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</si>
  <si>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</si>
  <si>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</si>
  <si>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</si>
  <si>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</si>
  <si>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</si>
  <si>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</si>
  <si>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</si>
  <si>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</si>
  <si>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</si>
  <si>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</si>
  <si>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</si>
  <si>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</si>
  <si>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</si>
  <si>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</si>
  <si>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</si>
  <si>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</si>
  <si>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</si>
  <si>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</si>
  <si>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</si>
  <si>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</si>
  <si>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</si>
  <si>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</si>
  <si>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</si>
  <si>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</si>
  <si>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</si>
  <si>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</si>
  <si>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</si>
  <si>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</si>
  <si>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</si>
  <si>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</si>
  <si>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</si>
  <si>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</si>
  <si>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</si>
  <si>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</si>
  <si>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</si>
  <si>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</si>
  <si>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</si>
  <si>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</si>
  <si>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</si>
  <si>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</si>
  <si>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</si>
  <si>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</si>
  <si>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</si>
  <si>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</si>
  <si>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</si>
  <si>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</si>
  <si>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</si>
  <si>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</si>
  <si>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</si>
  <si>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</si>
  <si>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</si>
  <si>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</si>
  <si>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</si>
  <si>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</si>
  <si>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</si>
  <si>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</si>
  <si>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</si>
  <si>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</si>
  <si>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</si>
  <si>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</si>
  <si>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</si>
  <si>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</si>
  <si>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</si>
  <si>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</si>
  <si>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</si>
  <si>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</si>
  <si>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</si>
  <si>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</si>
  <si>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</si>
  <si>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</si>
  <si>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</si>
  <si>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</si>
  <si>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</si>
  <si>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</si>
  <si>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</si>
  <si>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</si>
  <si>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</si>
  <si>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</si>
  <si>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</si>
  <si>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</si>
  <si>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</si>
  <si>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</si>
  <si>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</si>
  <si>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</si>
  <si>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</si>
  <si>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</si>
  <si>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</si>
  <si>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</si>
  <si>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</si>
  <si>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</si>
  <si>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</si>
  <si>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</si>
  <si>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</si>
  <si>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</si>
  <si>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</si>
  <si>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</si>
  <si>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</si>
  <si>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</si>
  <si>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</si>
  <si>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</si>
  <si>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</si>
  <si>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</si>
  <si>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</si>
  <si>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</si>
  <si>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</si>
  <si>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</si>
  <si>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</si>
  <si>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</si>
  <si>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</si>
  <si>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</si>
  <si>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</si>
  <si>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</si>
  <si>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</si>
  <si>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</si>
  <si>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</si>
  <si>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</si>
  <si>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</si>
  <si>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</si>
  <si>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</si>
  <si>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</si>
  <si>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</si>
  <si>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</si>
  <si>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</si>
  <si>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</si>
  <si>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</si>
  <si>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</si>
  <si>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</si>
  <si>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</si>
  <si>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</si>
  <si>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</si>
  <si>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</si>
  <si>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</si>
  <si>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</si>
  <si>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</si>
  <si>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</si>
  <si>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</si>
  <si>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</si>
  <si>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</si>
  <si>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</si>
  <si>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</si>
  <si>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</si>
  <si>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</si>
  <si>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</si>
  <si>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</si>
  <si>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</si>
  <si>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</si>
  <si>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</si>
  <si>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</si>
  <si>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</si>
  <si>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</si>
  <si>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</si>
  <si>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</si>
  <si>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</si>
  <si>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</si>
  <si>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</si>
  <si>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</si>
  <si>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</si>
  <si>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</si>
  <si>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</si>
  <si>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</si>
  <si>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</si>
  <si>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</si>
  <si>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</si>
  <si>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</si>
  <si>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</si>
  <si>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</si>
  <si>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</si>
  <si>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</si>
  <si>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</si>
  <si>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</si>
  <si>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</si>
  <si>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</si>
  <si>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</si>
  <si>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</si>
  <si>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</si>
  <si>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</si>
  <si>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</si>
  <si>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</si>
  <si>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</si>
  <si>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</si>
  <si>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</si>
  <si>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</si>
  <si>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</si>
  <si>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</si>
  <si>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</si>
  <si>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</si>
  <si>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</si>
  <si>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</si>
  <si>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</si>
  <si>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</si>
  <si>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</si>
  <si>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</si>
  <si>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</si>
  <si>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</si>
  <si>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</si>
  <si>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</si>
  <si>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</si>
  <si>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</si>
  <si>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</si>
  <si>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</si>
  <si>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</si>
  <si>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</si>
  <si>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</si>
  <si>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</si>
  <si>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</si>
  <si>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</si>
  <si>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</si>
  <si>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</si>
  <si>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</si>
  <si>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</si>
  <si>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</si>
  <si>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</si>
  <si>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</si>
  <si>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</si>
  <si>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</si>
  <si>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</si>
  <si>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</si>
  <si>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</si>
  <si>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</si>
  <si>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</si>
  <si>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</si>
  <si>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</si>
  <si>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</si>
  <si>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</si>
  <si>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</si>
  <si>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</si>
  <si>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</si>
  <si>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</si>
  <si>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</si>
  <si>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</si>
  <si>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</si>
  <si>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</si>
  <si>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</si>
  <si>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</si>
  <si>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</si>
  <si>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</si>
  <si>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</si>
  <si>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</si>
  <si>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</si>
  <si>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</si>
  <si>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</si>
  <si>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</si>
  <si>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</si>
  <si>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</si>
  <si>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</si>
  <si>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</si>
  <si>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</si>
  <si>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</si>
  <si>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</si>
  <si>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</si>
  <si>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</si>
  <si>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</si>
  <si>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</si>
  <si>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</si>
  <si>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</si>
  <si>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</si>
  <si>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</si>
  <si>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</si>
  <si>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</si>
  <si>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</si>
  <si>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</si>
  <si>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</si>
  <si>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</si>
  <si>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</si>
  <si>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</si>
  <si>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</si>
  <si>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</si>
  <si>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</si>
  <si>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</si>
  <si>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</si>
  <si>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</si>
  <si>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</si>
  <si>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</si>
  <si>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</si>
  <si>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</si>
  <si>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</si>
  <si>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</si>
  <si>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</si>
  <si>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</si>
  <si>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</si>
  <si>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</si>
  <si>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</si>
  <si>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</si>
  <si>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</si>
  <si>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</si>
  <si>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</si>
  <si>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</si>
  <si>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</si>
  <si>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</si>
  <si>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</si>
  <si>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</si>
  <si>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</si>
  <si>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</si>
  <si>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</si>
  <si>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</si>
  <si>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</si>
  <si>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</si>
  <si>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</si>
  <si>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</si>
  <si>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</si>
  <si>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</si>
  <si>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</si>
  <si>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</si>
  <si>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</si>
  <si>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</si>
  <si>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</si>
  <si>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</si>
  <si>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</si>
  <si>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</si>
  <si>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</si>
  <si>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</si>
  <si>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</si>
  <si>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</si>
  <si>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</si>
  <si>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</si>
  <si>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</si>
  <si>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</si>
  <si>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</si>
  <si>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</si>
  <si>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</si>
  <si>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</si>
  <si>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</si>
  <si>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</si>
  <si>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</si>
  <si>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</si>
  <si>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</si>
  <si>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</si>
  <si>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</si>
  <si>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</si>
  <si>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</si>
  <si>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</si>
  <si>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</si>
  <si>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</si>
  <si>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</si>
  <si>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</si>
  <si>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</si>
  <si>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</si>
  <si>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</si>
  <si>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</si>
  <si>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</si>
  <si>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</si>
  <si>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</si>
  <si>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</si>
  <si>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</si>
  <si>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</si>
  <si>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</si>
  <si>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</si>
  <si>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</si>
  <si>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</si>
  <si>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</si>
  <si>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</si>
  <si>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</si>
  <si>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</si>
  <si>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</si>
  <si>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</si>
  <si>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</si>
  <si>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</si>
  <si>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</si>
  <si>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</si>
  <si>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</si>
  <si>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</si>
  <si>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</si>
  <si>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</si>
  <si>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</si>
  <si>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</si>
  <si>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</si>
  <si>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</si>
  <si>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</si>
  <si>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</si>
  <si>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</si>
  <si>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</si>
  <si>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</si>
  <si>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</si>
  <si>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</si>
  <si>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</si>
  <si>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</si>
  <si>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</si>
  <si>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</si>
  <si>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</si>
  <si>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</si>
  <si>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</si>
  <si>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</si>
  <si>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</si>
  <si>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</si>
  <si>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</si>
  <si>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</si>
  <si>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</si>
  <si>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</si>
  <si>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</si>
  <si>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</si>
  <si>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</si>
  <si>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</si>
  <si>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</si>
  <si>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</si>
  <si>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</si>
  <si>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</si>
  <si>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</si>
  <si>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</si>
  <si>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</si>
  <si>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</si>
  <si>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</si>
  <si>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</si>
  <si>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</si>
  <si>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</si>
  <si>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</si>
  <si>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</si>
  <si>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</si>
  <si>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</si>
  <si>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</si>
  <si>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</si>
  <si>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</si>
  <si>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</si>
  <si>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</si>
  <si>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</si>
  <si>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</si>
  <si>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</si>
  <si>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</si>
  <si>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</si>
  <si>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</si>
  <si>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</si>
  <si>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</si>
  <si>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</si>
  <si>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</si>
  <si>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</si>
  <si>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</si>
  <si>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</si>
  <si>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</si>
  <si>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</si>
  <si>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</si>
  <si>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</si>
  <si>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</si>
  <si>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</si>
  <si>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</si>
  <si>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</si>
  <si>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</si>
  <si>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</si>
  <si>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</si>
  <si>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</si>
  <si>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</si>
  <si>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</si>
  <si>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</si>
  <si>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</si>
  <si>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</si>
  <si>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</si>
  <si>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</si>
  <si>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</si>
  <si>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</si>
  <si>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</si>
  <si>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</si>
  <si>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</si>
  <si>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</si>
  <si>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</si>
  <si>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</si>
  <si>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</si>
  <si>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</si>
  <si>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</si>
  <si>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</si>
  <si>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</si>
  <si>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</si>
  <si>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</si>
  <si>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</si>
  <si>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</si>
  <si>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</si>
  <si>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</si>
  <si>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</si>
  <si>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</si>
  <si>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</si>
  <si>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</si>
  <si>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</si>
  <si>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</si>
  <si>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</si>
  <si>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</si>
  <si>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</si>
  <si>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</si>
  <si>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</si>
  <si>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</si>
  <si>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</si>
  <si>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</si>
  <si>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</si>
  <si>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</si>
  <si>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</si>
  <si>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</si>
  <si>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</si>
  <si>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</si>
  <si>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</si>
  <si>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</si>
  <si>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</si>
  <si>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</si>
  <si>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</si>
  <si>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</si>
  <si>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</si>
  <si>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</si>
  <si>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</si>
  <si>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</si>
  <si>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</si>
  <si>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</si>
  <si>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</si>
  <si>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</si>
  <si>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</si>
  <si>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</si>
  <si>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</si>
  <si>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</si>
  <si>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</si>
  <si>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</si>
  <si>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</si>
  <si>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</si>
  <si>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</si>
  <si>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</si>
  <si>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</si>
  <si>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</si>
  <si>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</si>
  <si>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</si>
  <si>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</si>
  <si>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</si>
  <si>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</si>
  <si>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</si>
  <si>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</si>
  <si>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</si>
  <si>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</si>
  <si>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</si>
  <si>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</si>
  <si>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</si>
  <si>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</si>
  <si>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</si>
  <si>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</si>
  <si>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</si>
  <si>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</si>
  <si>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</si>
  <si>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</si>
  <si>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</si>
  <si>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</si>
  <si>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</si>
  <si>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</si>
  <si>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</si>
  <si>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</si>
  <si>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</si>
  <si>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</si>
  <si>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</si>
  <si>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</si>
  <si>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</si>
  <si>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</si>
  <si>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</si>
  <si>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</si>
  <si>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</si>
  <si>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</si>
  <si>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</si>
  <si>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</si>
  <si>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</si>
  <si>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</si>
  <si>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</si>
  <si>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</si>
  <si>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</si>
  <si>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</si>
  <si>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</si>
  <si>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</si>
  <si>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</si>
  <si>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</si>
  <si>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</si>
  <si>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</si>
  <si>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</si>
  <si>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</si>
  <si>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</si>
  <si>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</si>
  <si>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</si>
  <si>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</si>
  <si>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</si>
  <si>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</si>
  <si>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</si>
  <si>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</si>
  <si>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</si>
  <si>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</si>
  <si>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</si>
  <si>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</si>
  <si>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</si>
  <si>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</si>
  <si>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</si>
  <si>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</si>
  <si>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</si>
  <si>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</si>
  <si>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</si>
  <si>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</si>
  <si>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</si>
  <si>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</si>
  <si>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</si>
  <si>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</si>
  <si>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</si>
  <si>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</si>
  <si>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</si>
  <si>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</si>
  <si>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</si>
  <si>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</si>
  <si>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</si>
  <si>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</si>
  <si>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</si>
  <si>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</si>
  <si>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</si>
  <si>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</si>
  <si>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</si>
  <si>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</si>
  <si>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</si>
  <si>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</si>
  <si>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</si>
  <si>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</si>
  <si>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</si>
  <si>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</si>
  <si>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</si>
  <si>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</si>
  <si>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</si>
  <si>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</si>
  <si>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</si>
  <si>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</si>
  <si>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</si>
  <si>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</si>
  <si>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</si>
  <si>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</si>
  <si>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</si>
  <si>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</si>
  <si>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</si>
  <si>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</si>
  <si>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</si>
  <si>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</si>
  <si>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</si>
  <si>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</si>
  <si>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</si>
  <si>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</si>
  <si>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</si>
  <si>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</si>
  <si>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</si>
  <si>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</si>
  <si>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</si>
  <si>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</si>
  <si>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</si>
  <si>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</si>
  <si>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</si>
  <si>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</si>
  <si>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</si>
  <si>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</si>
  <si>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</si>
  <si>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</si>
  <si>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</si>
  <si>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</si>
  <si>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</si>
  <si>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</si>
  <si>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</si>
  <si>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</si>
  <si>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</si>
  <si>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</si>
  <si>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</si>
  <si>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</si>
  <si>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</si>
  <si>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</si>
  <si>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</si>
  <si>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</si>
  <si>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</si>
  <si>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</si>
  <si>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</si>
  <si>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</si>
  <si>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</si>
  <si>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</si>
  <si>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</si>
  <si>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</si>
  <si>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</si>
  <si>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</si>
  <si>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</si>
  <si>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</si>
  <si>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</si>
  <si>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</si>
  <si>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</si>
  <si>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</si>
  <si>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</si>
  <si>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</si>
  <si>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</si>
  <si>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</si>
  <si>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</si>
  <si>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</si>
  <si>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</si>
  <si>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</si>
  <si>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</si>
  <si>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</si>
  <si>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</si>
  <si>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</si>
  <si>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</si>
  <si>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</si>
  <si>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</si>
  <si>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</si>
  <si>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</si>
  <si>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</si>
  <si>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</si>
  <si>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</si>
  <si>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</si>
  <si>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</si>
  <si>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</si>
  <si>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</si>
  <si>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</si>
  <si>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</si>
  <si>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</si>
  <si>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</si>
  <si>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</si>
  <si>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</si>
  <si>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</si>
  <si>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</si>
  <si>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</si>
  <si>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</si>
  <si>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</si>
  <si>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</si>
  <si>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</si>
  <si>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</si>
  <si>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</si>
  <si>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</si>
  <si>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</si>
  <si>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</si>
  <si>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</si>
  <si>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</si>
  <si>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</si>
  <si>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</si>
  <si>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</si>
  <si>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</si>
  <si>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</si>
  <si>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</si>
  <si>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</si>
  <si>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</si>
  <si>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</si>
  <si>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</si>
  <si>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</si>
  <si>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</si>
  <si>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</si>
  <si>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</si>
  <si>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</si>
  <si>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</si>
  <si>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</si>
  <si>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</si>
  <si>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</si>
  <si>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</si>
  <si>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</si>
  <si>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</si>
  <si>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</si>
  <si>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</si>
  <si>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</si>
  <si>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</si>
  <si>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</si>
  <si>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</si>
  <si>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</si>
  <si>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</si>
  <si>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</si>
  <si>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</si>
  <si>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</si>
  <si>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</si>
  <si>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</si>
  <si>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</si>
  <si>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</si>
  <si>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</si>
  <si>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</si>
  <si>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</si>
  <si>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</si>
  <si>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</si>
  <si>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</si>
  <si>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</si>
  <si>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</si>
  <si>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</si>
  <si>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</si>
  <si>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</si>
  <si>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</si>
  <si>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</si>
  <si>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</si>
  <si>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</si>
  <si>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</si>
  <si>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</si>
  <si>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</si>
  <si>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</si>
  <si>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</si>
  <si>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</si>
  <si>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</si>
  <si>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</si>
  <si>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</si>
  <si>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</si>
  <si>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</si>
  <si>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</si>
  <si>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</si>
  <si>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</si>
  <si>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</si>
  <si>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</si>
  <si>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</si>
  <si>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</si>
  <si>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</si>
  <si>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</si>
  <si>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</si>
  <si>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</si>
  <si>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</si>
  <si>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</si>
  <si>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</si>
  <si>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</si>
  <si>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</si>
  <si>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</si>
  <si>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</si>
  <si>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</si>
  <si>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</si>
  <si>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</si>
  <si>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</si>
  <si>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</si>
  <si>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</si>
  <si>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</si>
  <si>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</si>
  <si>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</si>
  <si>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</si>
  <si>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</si>
  <si>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</si>
  <si>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</si>
  <si>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</si>
  <si>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</si>
  <si>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</si>
  <si>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</si>
  <si>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</si>
  <si>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</si>
  <si>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</si>
  <si>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</si>
  <si>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</si>
  <si>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</si>
  <si>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</si>
  <si>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</si>
  <si>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</si>
  <si>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</si>
  <si>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</si>
  <si>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</si>
  <si>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</si>
  <si>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</si>
  <si>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</si>
  <si>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</si>
  <si>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</si>
  <si>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</si>
  <si>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</si>
  <si>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</si>
  <si>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</si>
  <si>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</si>
  <si>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</si>
  <si>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</si>
  <si>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</si>
  <si>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</si>
  <si>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</si>
  <si>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</si>
  <si>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</si>
  <si>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</si>
  <si>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</si>
  <si>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</si>
  <si>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</si>
  <si>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</si>
  <si>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</si>
  <si>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</si>
  <si>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</si>
  <si>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</si>
  <si>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</si>
  <si>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</si>
  <si>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</si>
  <si>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</si>
  <si>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</si>
  <si>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</si>
  <si>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</si>
  <si>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</si>
  <si>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</si>
  <si>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</si>
  <si>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</si>
  <si>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</si>
  <si>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</si>
  <si>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</si>
  <si>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</si>
  <si>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</si>
  <si>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</si>
  <si>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</si>
  <si>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</si>
  <si>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</si>
  <si>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</si>
  <si>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</si>
  <si>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</si>
  <si>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</si>
  <si>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</si>
  <si>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</si>
  <si>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</si>
  <si>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</si>
  <si>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</si>
  <si>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</si>
  <si>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</si>
  <si>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</si>
  <si>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</si>
  <si>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</si>
  <si>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</si>
  <si>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</si>
  <si>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</si>
  <si>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</si>
  <si>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</si>
  <si>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</si>
  <si>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</si>
  <si>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</si>
  <si>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</si>
  <si>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</si>
  <si>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</si>
  <si>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</si>
  <si>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</si>
  <si>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</si>
  <si>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</si>
  <si>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</si>
  <si>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</si>
  <si>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</si>
  <si>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</si>
  <si>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</si>
  <si>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</si>
  <si>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</si>
  <si>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</si>
  <si>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</si>
  <si>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</si>
  <si>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</si>
  <si>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</si>
  <si>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</si>
  <si>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</si>
  <si>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</si>
  <si>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</si>
  <si>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</si>
  <si>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</si>
  <si>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</si>
  <si>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</si>
  <si>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</si>
  <si>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</si>
  <si>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</si>
  <si>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</si>
  <si>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</si>
  <si>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</si>
  <si>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</si>
  <si>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</si>
  <si>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</si>
  <si>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</si>
  <si>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</si>
  <si>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</si>
  <si>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</si>
  <si>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</si>
  <si>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</si>
  <si>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</si>
  <si>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</si>
  <si>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</si>
  <si>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</si>
  <si>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</si>
  <si>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</si>
  <si>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</si>
  <si>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</si>
  <si>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</si>
  <si>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</si>
  <si>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</si>
  <si>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</si>
  <si>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</si>
  <si>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</si>
  <si>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</si>
  <si>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</si>
  <si>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</si>
  <si>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</si>
  <si>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</si>
  <si>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</si>
  <si>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</si>
  <si>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</si>
  <si>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</si>
  <si>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</si>
  <si>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</si>
  <si>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</si>
  <si>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</si>
  <si>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</si>
  <si>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</si>
  <si>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</si>
  <si>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</si>
  <si>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</si>
  <si>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</si>
  <si>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</si>
  <si>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</si>
  <si>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</si>
  <si>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</si>
  <si>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</si>
  <si>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</si>
  <si>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</si>
  <si>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</si>
  <si>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</si>
  <si>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</si>
  <si>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</si>
  <si>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</si>
  <si>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</si>
  <si>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</si>
  <si>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</si>
  <si>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</si>
  <si>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</si>
  <si>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</si>
  <si>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</si>
  <si>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</si>
  <si>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</si>
  <si>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</si>
  <si>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</si>
  <si>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</si>
  <si>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</si>
  <si>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</si>
  <si>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</si>
  <si>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</si>
  <si>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</si>
  <si>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</si>
  <si>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</si>
  <si>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</si>
  <si>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</si>
  <si>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</si>
  <si>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</si>
  <si>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</si>
  <si>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</si>
  <si>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</si>
  <si>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</si>
  <si>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</si>
  <si>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</si>
  <si>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</si>
  <si>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</si>
  <si>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</si>
  <si>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</si>
  <si>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</si>
  <si>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</si>
  <si>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</si>
  <si>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</si>
  <si>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</si>
  <si>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</si>
  <si>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</si>
  <si>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</si>
  <si>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</si>
  <si>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</si>
  <si>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</si>
  <si>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</si>
  <si>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</si>
  <si>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</si>
  <si>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</si>
  <si>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</si>
  <si>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</si>
  <si>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</si>
  <si>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</si>
  <si>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</si>
  <si>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</si>
  <si>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</si>
  <si>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</si>
  <si>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</si>
  <si>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</si>
  <si>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</si>
  <si>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</si>
  <si>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</si>
  <si>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</si>
  <si>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</si>
  <si>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</si>
  <si>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</si>
  <si>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</si>
  <si>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</si>
  <si>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</si>
  <si>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</si>
  <si>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</si>
  <si>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</si>
  <si>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</si>
  <si>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</si>
  <si>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</si>
  <si>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</si>
  <si>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</si>
  <si>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</si>
  <si>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</si>
  <si>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</si>
  <si>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</si>
  <si>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</si>
  <si>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</si>
  <si>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</si>
  <si>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</si>
  <si>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</si>
  <si>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</si>
  <si>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</si>
  <si>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</si>
  <si>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</si>
  <si>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</si>
  <si>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</si>
  <si>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</si>
  <si>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</si>
  <si>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</si>
  <si>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</si>
  <si>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</si>
  <si>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</si>
  <si>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</si>
  <si>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</si>
  <si>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</si>
  <si>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</si>
  <si>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</si>
  <si>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</si>
  <si>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</si>
  <si>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</si>
  <si>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</si>
  <si>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</si>
  <si>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</si>
  <si>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</si>
  <si>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</si>
  <si>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</si>
  <si>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</si>
  <si>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</si>
  <si>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</si>
  <si>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</si>
  <si>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</si>
  <si>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</si>
  <si>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</si>
  <si>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</si>
  <si>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</si>
  <si>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</si>
  <si>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</si>
  <si>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</si>
  <si>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</si>
  <si>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</si>
  <si>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</si>
  <si>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</si>
  <si>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</si>
  <si>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</si>
  <si>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</si>
  <si>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</si>
  <si>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</si>
  <si>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</si>
  <si>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</si>
  <si>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</si>
  <si>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</si>
  <si>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</si>
  <si>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</si>
  <si>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</si>
  <si>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</si>
  <si>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</si>
  <si>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</si>
  <si>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</si>
  <si>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</si>
  <si>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</si>
  <si>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</si>
  <si>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</si>
  <si>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</si>
  <si>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</si>
  <si>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</si>
  <si>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</si>
  <si>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</si>
  <si>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</si>
  <si>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</si>
  <si>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</si>
  <si>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</si>
  <si>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</si>
  <si>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</si>
  <si>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</si>
  <si>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</si>
  <si>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</si>
  <si>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</si>
  <si>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</si>
  <si>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</si>
  <si>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</si>
  <si>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</si>
  <si>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</si>
  <si>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</si>
  <si>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</si>
  <si>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</si>
  <si>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</si>
  <si>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</si>
  <si>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</si>
  <si>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</si>
  <si>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</si>
  <si>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</si>
  <si>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</si>
  <si>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</si>
  <si>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</si>
  <si>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</si>
  <si>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</si>
  <si>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</si>
  <si>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</si>
  <si>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</si>
  <si>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</si>
  <si>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</si>
  <si>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</si>
  <si>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</si>
  <si>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</si>
  <si>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</si>
  <si>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</si>
  <si>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</si>
  <si>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</si>
  <si>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</si>
  <si>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</si>
  <si>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</si>
  <si>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</si>
  <si>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</si>
  <si>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</si>
  <si>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</si>
  <si>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</si>
  <si>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</si>
  <si>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</si>
  <si>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</si>
  <si>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</si>
  <si>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</si>
  <si>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</si>
  <si>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</si>
  <si>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</si>
  <si>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</si>
  <si>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</si>
  <si>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</si>
  <si>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</si>
  <si>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</si>
  <si>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</si>
  <si>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</si>
  <si>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</si>
  <si>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</si>
  <si>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</si>
  <si>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</si>
  <si>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</si>
  <si>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</si>
  <si>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</si>
  <si>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</si>
  <si>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</si>
  <si>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</si>
  <si>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</si>
  <si>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</si>
  <si>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</si>
  <si>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</si>
  <si>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</si>
  <si>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</si>
  <si>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</si>
  <si>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</si>
  <si>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</si>
  <si>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</si>
  <si>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</si>
  <si>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</si>
  <si>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</si>
  <si>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</si>
  <si>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</si>
  <si>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</si>
  <si>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</si>
  <si>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</si>
  <si>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</si>
  <si>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</si>
  <si>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</si>
  <si>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</si>
  <si>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</si>
  <si>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</si>
  <si>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</si>
  <si>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</si>
  <si>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</si>
  <si>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</si>
  <si>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</si>
  <si>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</si>
  <si>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</si>
  <si>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</si>
  <si>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</si>
  <si>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</si>
  <si>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</si>
  <si>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</si>
  <si>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</si>
  <si>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</si>
  <si>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</si>
  <si>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</si>
  <si>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</si>
  <si>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</si>
  <si>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</si>
  <si>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</si>
  <si>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</si>
  <si>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</si>
  <si>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</si>
  <si>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</si>
  <si>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</si>
  <si>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</si>
  <si>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</si>
  <si>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</si>
  <si>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</si>
  <si>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</si>
  <si>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</si>
  <si>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</si>
  <si>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</si>
  <si>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</si>
  <si>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</si>
  <si>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</si>
  <si>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</si>
  <si>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</si>
  <si>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</si>
  <si>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</si>
  <si>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</si>
  <si>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</si>
  <si>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</si>
  <si>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</si>
  <si>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</si>
  <si>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</si>
  <si>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</si>
  <si>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</si>
  <si>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</si>
  <si>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</si>
  <si>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</si>
  <si>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</si>
  <si>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</si>
  <si>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</si>
  <si>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</si>
  <si>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</si>
  <si>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</si>
  <si>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</si>
  <si>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</si>
  <si>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</si>
  <si>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</si>
  <si>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</si>
  <si>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</si>
  <si>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</si>
  <si>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</si>
  <si>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</si>
  <si>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</si>
  <si>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</si>
  <si>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</si>
  <si>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</si>
  <si>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</si>
  <si>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</si>
  <si>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</si>
  <si>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</si>
  <si>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</si>
  <si>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</si>
  <si>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</si>
  <si>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</si>
  <si>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</si>
  <si>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</si>
  <si>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</si>
  <si>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</si>
  <si>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</si>
  <si>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</si>
  <si>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</si>
  <si>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</si>
  <si>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</si>
  <si>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</si>
  <si>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</si>
  <si>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</si>
  <si>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</si>
  <si>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</si>
  <si>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</si>
  <si>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</si>
  <si>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</si>
  <si>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</si>
  <si>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</si>
  <si>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</si>
  <si>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</si>
  <si>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</si>
  <si>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</si>
  <si>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</si>
  <si>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</si>
  <si>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</si>
  <si>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</si>
  <si>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</si>
  <si>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</si>
  <si>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</si>
  <si>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</si>
  <si>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</si>
  <si>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</si>
  <si>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</si>
  <si>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</si>
  <si>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</si>
  <si>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</si>
  <si>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</si>
  <si>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</si>
  <si>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</si>
  <si>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</si>
  <si>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</si>
  <si>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</si>
  <si>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</si>
  <si>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</si>
  <si>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</si>
  <si>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</si>
  <si>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</si>
  <si>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</si>
  <si>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</si>
  <si>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</si>
  <si>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</si>
  <si>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</si>
  <si>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</si>
  <si>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</si>
  <si>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</si>
  <si>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</si>
  <si>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</si>
  <si>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</si>
  <si>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</si>
  <si>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</si>
  <si>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</si>
  <si>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</si>
  <si>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</si>
  <si>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</si>
  <si>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</si>
  <si>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</si>
  <si>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</si>
  <si>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</si>
  <si>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</si>
  <si>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</si>
  <si>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</si>
  <si>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</si>
  <si>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</si>
  <si>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</si>
  <si>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</si>
  <si>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</si>
  <si>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</si>
  <si>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</si>
  <si>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</si>
  <si>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</si>
  <si>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</si>
  <si>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</si>
  <si>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</si>
  <si>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</si>
  <si>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</si>
  <si>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</si>
  <si>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</si>
  <si>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</si>
  <si>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</si>
  <si>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</si>
  <si>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</si>
  <si>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</si>
  <si>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</si>
  <si>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</si>
  <si>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</si>
  <si>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</si>
  <si>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</si>
  <si>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</si>
  <si>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</si>
  <si>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</si>
  <si>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</si>
  <si>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</si>
  <si>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</si>
  <si>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</si>
  <si>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</si>
  <si>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</si>
  <si>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</si>
  <si>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</si>
  <si>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</si>
  <si>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</si>
  <si>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</si>
  <si>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</si>
  <si>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</si>
  <si>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</si>
  <si>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</si>
  <si>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</si>
  <si>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</si>
  <si>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</si>
  <si>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</si>
  <si>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</si>
  <si>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</si>
  <si>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</si>
  <si>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</si>
  <si>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</si>
  <si>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</si>
  <si>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</si>
  <si>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</si>
  <si>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</si>
  <si>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</si>
  <si>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</si>
  <si>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</si>
  <si>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</si>
  <si>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</si>
  <si>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</si>
  <si>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</si>
  <si>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</si>
  <si>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</si>
  <si>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</si>
  <si>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</si>
  <si>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</si>
  <si>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</si>
  <si>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</si>
  <si>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</si>
  <si>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</si>
  <si>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</si>
  <si>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</si>
  <si>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</si>
  <si>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</si>
  <si>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</si>
  <si>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</si>
  <si>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</si>
  <si>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</si>
  <si>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</si>
  <si>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</si>
  <si>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</si>
  <si>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</si>
  <si>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</si>
  <si>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</si>
  <si>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</si>
  <si>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</si>
  <si>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</si>
  <si>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</si>
  <si>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</si>
  <si>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</si>
  <si>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</si>
  <si>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</si>
  <si>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</si>
  <si>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</si>
  <si>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</si>
  <si>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</si>
  <si>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</si>
  <si>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</si>
  <si>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</si>
  <si>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</si>
  <si>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</si>
  <si>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</si>
  <si>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</si>
  <si>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</si>
  <si>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</si>
  <si>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</si>
  <si>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</si>
  <si>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</si>
  <si>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</si>
  <si>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</si>
  <si>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</si>
  <si>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</si>
  <si>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</si>
  <si>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</si>
  <si>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</si>
  <si>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</si>
  <si>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</si>
  <si>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</si>
  <si>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</si>
  <si>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</si>
  <si>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</si>
  <si>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</si>
  <si>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</si>
  <si>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</si>
  <si>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</si>
  <si>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</si>
  <si>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</si>
  <si>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</si>
  <si>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</si>
  <si>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</si>
  <si>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</si>
  <si>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</si>
  <si>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</si>
  <si>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</si>
  <si>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</si>
  <si>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</si>
  <si>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</si>
  <si>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</si>
  <si>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</si>
  <si>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</si>
  <si>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</si>
  <si>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</si>
  <si>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</si>
  <si>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</si>
  <si>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</si>
  <si>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</si>
  <si>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</si>
  <si>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</si>
  <si>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</si>
  <si>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</si>
  <si>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</si>
  <si>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</si>
  <si>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</si>
  <si>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</si>
  <si>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</si>
  <si>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</si>
  <si>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</si>
  <si>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</si>
  <si>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</si>
  <si>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</si>
  <si>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</si>
  <si>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</si>
  <si>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</si>
  <si>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</si>
  <si>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</si>
  <si>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</si>
  <si>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</si>
  <si>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</si>
  <si>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</si>
  <si>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</si>
  <si>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</si>
  <si>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</si>
  <si>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</si>
  <si>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</si>
  <si>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</si>
  <si>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</si>
  <si>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</si>
  <si>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</si>
  <si>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</si>
  <si>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</si>
  <si>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</si>
  <si>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</si>
  <si>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</si>
  <si>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</si>
  <si>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</si>
  <si>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</si>
  <si>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</si>
  <si>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</si>
  <si>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</si>
  <si>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</si>
  <si>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</si>
  <si>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</si>
  <si>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</si>
  <si>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</si>
  <si>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</si>
  <si>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</si>
  <si>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</si>
  <si>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</si>
  <si>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</si>
  <si>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</si>
  <si>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</si>
  <si>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</si>
  <si>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</si>
  <si>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</si>
  <si>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</si>
  <si>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</si>
  <si>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</si>
  <si>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</si>
  <si>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</si>
  <si>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</si>
  <si>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</si>
  <si>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</si>
  <si>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</si>
  <si>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</si>
  <si>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</si>
  <si>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</si>
  <si>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</si>
  <si>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</si>
  <si>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</si>
  <si>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</si>
  <si>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</si>
  <si>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</si>
  <si>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</si>
  <si>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</si>
  <si>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</si>
  <si>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</si>
  <si>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</si>
  <si>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</si>
  <si>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</si>
  <si>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</si>
  <si>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</si>
  <si>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</si>
  <si>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</si>
  <si>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</si>
  <si>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</si>
  <si>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</si>
  <si>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</si>
  <si>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</si>
  <si>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</si>
  <si>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</si>
  <si>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</si>
  <si>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</si>
  <si>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</si>
  <si>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</si>
  <si>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</si>
  <si>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</si>
  <si>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</si>
  <si>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</si>
  <si>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</si>
  <si>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</si>
  <si>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</si>
  <si>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</si>
  <si>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</si>
  <si>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</si>
  <si>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</si>
  <si>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</si>
  <si>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</si>
  <si>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</si>
  <si>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</si>
  <si>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</si>
  <si>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</si>
  <si>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</si>
  <si>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</si>
  <si>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</si>
  <si>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</si>
  <si>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</si>
  <si>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</si>
  <si>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</si>
  <si>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</si>
  <si>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</si>
  <si>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</si>
  <si>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</si>
  <si>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</si>
  <si>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</si>
  <si>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</si>
  <si>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</si>
  <si>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</si>
  <si>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</si>
  <si>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</si>
  <si>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</si>
  <si>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</si>
  <si>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</si>
  <si>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</si>
  <si>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</si>
  <si>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</si>
  <si>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</si>
  <si>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</si>
  <si>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</si>
  <si>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</si>
  <si>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</si>
  <si>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</si>
  <si>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</si>
  <si>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</si>
  <si>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</si>
  <si>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</si>
  <si>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</si>
  <si>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</si>
  <si>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</si>
  <si>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</si>
  <si>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</si>
  <si>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</si>
  <si>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</si>
  <si>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</si>
  <si>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</si>
  <si>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</si>
  <si>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</si>
  <si>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</si>
  <si>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</si>
  <si>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</si>
  <si>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</si>
  <si>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</si>
  <si>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</si>
  <si>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</si>
  <si>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</si>
  <si>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</si>
  <si>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</si>
  <si>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</si>
  <si>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</si>
  <si>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</si>
  <si>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</si>
  <si>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</si>
  <si>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</si>
  <si>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</si>
  <si>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</si>
  <si>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</si>
  <si>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</si>
  <si>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</si>
  <si>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</si>
  <si>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</si>
  <si>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</si>
  <si>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</si>
  <si>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</si>
  <si>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</si>
  <si>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</si>
  <si>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</si>
  <si>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</si>
  <si>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</si>
  <si>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</si>
  <si>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</si>
  <si>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</si>
  <si>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</si>
  <si>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</si>
  <si>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</si>
  <si>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</si>
  <si>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</si>
  <si>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</si>
  <si>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</si>
  <si>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</si>
  <si>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</si>
  <si>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</si>
  <si>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</si>
  <si>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</si>
  <si>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</si>
  <si>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</si>
  <si>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</si>
  <si>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</si>
  <si>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</si>
  <si>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</si>
  <si>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</si>
  <si>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</si>
  <si>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</si>
  <si>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</si>
  <si>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</si>
  <si>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</si>
  <si>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</si>
  <si>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</si>
  <si>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</si>
  <si>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</si>
  <si>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</si>
  <si>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</si>
  <si>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</si>
  <si>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</si>
  <si>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</si>
  <si>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</si>
  <si>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</si>
  <si>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</si>
  <si>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</si>
  <si>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</si>
  <si>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</si>
  <si>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</si>
  <si>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</si>
  <si>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</si>
  <si>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</si>
  <si>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</si>
  <si>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</si>
  <si>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</si>
  <si>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</si>
  <si>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</si>
  <si>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</si>
  <si>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</si>
  <si>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</si>
  <si>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</si>
  <si>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</si>
  <si>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</si>
  <si>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</si>
  <si>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</si>
  <si>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</si>
  <si>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</si>
  <si>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</si>
  <si>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</si>
  <si>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</si>
  <si>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</si>
  <si>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</si>
  <si>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</si>
  <si>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</si>
  <si>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</si>
  <si>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</si>
  <si>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</si>
  <si>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</si>
  <si>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</si>
  <si>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</si>
  <si>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</si>
  <si>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</si>
  <si>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</si>
  <si>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</si>
  <si>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</si>
  <si>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</si>
  <si>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</si>
  <si>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</si>
  <si>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</si>
  <si>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</si>
  <si>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</si>
  <si>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</si>
  <si>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</si>
  <si>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</si>
  <si>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</si>
  <si>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</si>
  <si>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</si>
  <si>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</si>
  <si>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</si>
  <si>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</si>
  <si>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</si>
  <si>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</si>
  <si>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</si>
  <si>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</si>
  <si>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</si>
  <si>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</si>
  <si>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</si>
  <si>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</si>
  <si>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</si>
  <si>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</si>
  <si>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</si>
  <si>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</si>
  <si>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</si>
  <si>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</si>
  <si>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</si>
  <si>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</si>
  <si>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</si>
  <si>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</si>
  <si>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</si>
  <si>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</si>
  <si>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</si>
  <si>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</si>
  <si>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</si>
  <si>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</si>
  <si>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</si>
  <si>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</si>
  <si>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</si>
  <si>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</si>
  <si>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</si>
  <si>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</si>
  <si>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</si>
  <si>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</si>
  <si>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</si>
  <si>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</si>
  <si>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</si>
  <si>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</si>
  <si>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</si>
  <si>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</si>
  <si>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</si>
  <si>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</si>
  <si>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</si>
  <si>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</si>
  <si>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</si>
  <si>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</si>
  <si>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</si>
  <si>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</si>
  <si>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</si>
  <si>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</si>
  <si>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</si>
  <si>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</si>
  <si>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</si>
  <si>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</si>
  <si>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</si>
  <si>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</si>
  <si>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</si>
  <si>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</si>
  <si>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</si>
  <si>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</si>
  <si>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</si>
  <si>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</si>
  <si>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</si>
  <si>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</si>
  <si>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</si>
  <si>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</si>
  <si>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</si>
  <si>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</si>
  <si>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</si>
  <si>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</si>
  <si>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</si>
  <si>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</si>
  <si>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</si>
  <si>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</si>
  <si>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</si>
  <si>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</si>
  <si>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</si>
  <si>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</si>
  <si>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</si>
  <si>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</si>
  <si>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</si>
  <si>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</si>
  <si>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</si>
  <si>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</si>
  <si>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</si>
  <si>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</si>
  <si>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</si>
  <si>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</si>
  <si>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</si>
  <si>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</si>
  <si>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</si>
  <si>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</si>
  <si>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</si>
  <si>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</si>
  <si>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</si>
  <si>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</si>
  <si>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</si>
  <si>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</si>
  <si>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</si>
  <si>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</si>
  <si>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</si>
  <si>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</si>
  <si>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</si>
  <si>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</si>
  <si>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</si>
  <si>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</si>
  <si>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</si>
  <si>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</si>
  <si>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</si>
  <si>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</si>
  <si>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</si>
  <si>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</si>
  <si>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</si>
  <si>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</si>
  <si>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</si>
  <si>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</si>
  <si>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</si>
  <si>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</si>
  <si>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</si>
  <si>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</si>
  <si>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</si>
  <si>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</si>
  <si>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</si>
  <si>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</si>
  <si>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</si>
  <si>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</si>
  <si>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</si>
  <si>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</si>
  <si>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</si>
  <si>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</si>
  <si>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</si>
  <si>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</si>
  <si>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</si>
  <si>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</si>
  <si>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</si>
  <si>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</si>
  <si>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</si>
  <si>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</si>
  <si>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</si>
  <si>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</si>
  <si>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</si>
  <si>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</si>
  <si>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</si>
  <si>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</si>
  <si>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</si>
  <si>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</si>
  <si>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</si>
  <si>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</si>
  <si>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</si>
  <si>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</si>
  <si>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</si>
  <si>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</si>
  <si>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</si>
  <si>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</si>
  <si>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</si>
  <si>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</si>
  <si>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</si>
  <si>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</si>
  <si>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</si>
  <si>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</si>
  <si>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</si>
  <si>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</si>
  <si>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</si>
  <si>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</si>
  <si>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</si>
  <si>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</si>
  <si>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</si>
  <si>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</si>
  <si>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</si>
  <si>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</si>
  <si>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</si>
  <si>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</si>
  <si>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</si>
  <si>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</si>
  <si>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</si>
  <si>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</si>
  <si>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</si>
  <si>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</si>
  <si>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</si>
  <si>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</si>
  <si>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</si>
  <si>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</si>
  <si>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</si>
  <si>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</si>
  <si>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</si>
  <si>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</si>
  <si>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</si>
  <si>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</si>
  <si>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</si>
  <si>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</si>
  <si>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</si>
  <si>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</si>
  <si>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</si>
  <si>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</si>
  <si>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</si>
  <si>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</si>
  <si>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</si>
  <si>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</si>
  <si>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</si>
  <si>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</si>
  <si>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</si>
  <si>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</si>
  <si>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</si>
  <si>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</si>
  <si>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</si>
  <si>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</si>
  <si>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</si>
  <si>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</si>
  <si>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</si>
  <si>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</si>
  <si>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</si>
  <si>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</si>
  <si>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</si>
  <si>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</si>
  <si>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</si>
  <si>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</si>
  <si>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</si>
  <si>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</si>
  <si>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</si>
  <si>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</si>
  <si>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</si>
  <si>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</si>
  <si>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</si>
  <si>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</si>
  <si>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</si>
  <si>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</si>
  <si>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</si>
  <si>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</si>
  <si>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</si>
  <si>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</si>
  <si>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</si>
  <si>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</si>
  <si>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</si>
  <si>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</si>
  <si>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</si>
  <si>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</si>
  <si>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</si>
  <si>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</si>
  <si>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</si>
  <si>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</si>
  <si>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</si>
  <si>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</si>
  <si>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</si>
  <si>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</si>
  <si>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</si>
  <si>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</si>
  <si>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</si>
  <si>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</si>
  <si>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</si>
  <si>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</si>
  <si>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</si>
  <si>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</si>
  <si>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</si>
  <si>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</si>
  <si>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</si>
  <si>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</si>
  <si>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</si>
  <si>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</si>
  <si>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</si>
  <si>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</si>
  <si>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</si>
  <si>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</si>
  <si>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</si>
  <si>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</si>
  <si>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</si>
  <si>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</si>
  <si>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</si>
  <si>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</si>
  <si>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</si>
  <si>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</si>
  <si>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</si>
  <si>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</si>
  <si>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</si>
  <si>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</si>
  <si>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</si>
  <si>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</si>
  <si>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</si>
  <si>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</si>
  <si>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</si>
  <si>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</si>
  <si>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</si>
  <si>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</si>
  <si>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</si>
  <si>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</si>
  <si>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</si>
  <si>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</si>
  <si>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</si>
  <si>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</si>
  <si>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</si>
  <si>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</si>
  <si>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</si>
  <si>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</si>
  <si>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</si>
  <si>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</si>
  <si>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</si>
  <si>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</si>
  <si>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</si>
  <si>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</si>
  <si>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</si>
  <si>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</si>
  <si>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</si>
  <si>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</si>
  <si>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</si>
  <si>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</si>
  <si>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</si>
  <si>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</si>
  <si>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</si>
  <si>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</si>
  <si>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</si>
  <si>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</si>
  <si>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</si>
  <si>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</si>
  <si>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</si>
  <si>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</si>
  <si>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</si>
  <si>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</si>
  <si>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</si>
  <si>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</si>
  <si>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</si>
  <si>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</si>
  <si>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</si>
  <si>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</si>
  <si>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</si>
  <si>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</si>
  <si>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</si>
  <si>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</si>
  <si>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</si>
  <si>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</si>
  <si>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</si>
  <si>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</si>
  <si>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</si>
  <si>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</si>
  <si>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</si>
  <si>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</si>
  <si>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</si>
  <si>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</si>
  <si>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</si>
  <si>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</si>
  <si>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</si>
  <si>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</si>
  <si>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</si>
  <si>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</si>
  <si>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</si>
  <si>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</si>
  <si>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</si>
  <si>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</si>
  <si>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</si>
  <si>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</si>
  <si>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</si>
  <si>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</si>
  <si>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</si>
  <si>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</si>
  <si>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</si>
  <si>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</si>
  <si>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</si>
  <si>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</si>
  <si>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</si>
  <si>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</si>
  <si>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</si>
  <si>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</si>
  <si>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</si>
  <si>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</si>
  <si>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</si>
  <si>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</si>
  <si>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</si>
  <si>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</si>
  <si>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</si>
  <si>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</si>
  <si>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</si>
  <si>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</si>
  <si>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</si>
  <si>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</si>
  <si>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</si>
  <si>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</si>
  <si>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</si>
  <si>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</si>
  <si>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</si>
  <si>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</si>
  <si>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</si>
  <si>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</si>
  <si>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</si>
  <si>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</si>
  <si>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</si>
  <si>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</si>
  <si>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</si>
  <si>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</si>
  <si>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</si>
  <si>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</si>
  <si>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</si>
  <si>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</si>
  <si>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</si>
  <si>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</si>
  <si>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</si>
  <si>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</si>
  <si>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</si>
  <si>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</si>
  <si>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</si>
  <si>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</si>
  <si>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</si>
  <si>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</si>
  <si>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</si>
  <si>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</si>
  <si>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</si>
  <si>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</si>
  <si>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</si>
  <si>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</si>
  <si>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</si>
  <si>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</si>
  <si>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</si>
  <si>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</si>
  <si>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</si>
  <si>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</si>
  <si>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</si>
  <si>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</si>
  <si>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</si>
  <si>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</si>
  <si>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</si>
  <si>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</si>
  <si>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</si>
  <si>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</si>
  <si>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</si>
  <si>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</si>
  <si>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</si>
  <si>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</si>
  <si>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</si>
  <si>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</si>
  <si>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</si>
  <si>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</si>
  <si>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</si>
  <si>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</si>
  <si>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</si>
  <si>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</si>
  <si>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</si>
  <si>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</si>
  <si>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</si>
  <si>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</si>
  <si>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</si>
  <si>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</si>
  <si>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</si>
  <si>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</si>
  <si>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</si>
  <si>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</si>
  <si>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</si>
  <si>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</si>
  <si>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</si>
  <si>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</si>
  <si>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</si>
  <si>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</si>
  <si>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</si>
  <si>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</si>
  <si>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</si>
  <si>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</si>
  <si>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</si>
  <si>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</si>
  <si>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</si>
  <si>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</si>
  <si>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</si>
  <si>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</si>
  <si>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</si>
  <si>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</si>
  <si>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</si>
  <si>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</si>
  <si>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</si>
  <si>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</si>
  <si>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</si>
  <si>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</si>
  <si>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</si>
  <si>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</si>
  <si>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</si>
  <si>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</si>
  <si>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</si>
  <si>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</si>
  <si>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</si>
  <si>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</si>
  <si>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</si>
  <si>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</si>
  <si>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</si>
  <si>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</si>
  <si>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</si>
  <si>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</si>
  <si>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</si>
  <si>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</si>
  <si>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</si>
  <si>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</si>
  <si>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</si>
  <si>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</si>
  <si>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</si>
  <si>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</si>
  <si>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</si>
  <si>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</si>
  <si>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</si>
  <si>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</si>
  <si>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</si>
  <si>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</si>
  <si>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</si>
  <si>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</si>
  <si>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</si>
  <si>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</si>
  <si>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</si>
  <si>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</si>
  <si>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</si>
  <si>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</si>
  <si>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</si>
  <si>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</si>
  <si>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</si>
  <si>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</si>
  <si>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</si>
  <si>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</si>
  <si>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</si>
  <si>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</si>
  <si>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</si>
  <si>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</si>
  <si>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</si>
  <si>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</si>
  <si>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</si>
  <si>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</si>
  <si>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</si>
  <si>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</si>
  <si>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</si>
  <si>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</si>
  <si>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</si>
  <si>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</si>
  <si>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</si>
  <si>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</si>
  <si>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</si>
  <si>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</si>
  <si>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</si>
  <si>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</si>
  <si>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</si>
  <si>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</si>
  <si>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</si>
  <si>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</si>
  <si>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</si>
  <si>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</si>
  <si>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</si>
  <si>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</si>
  <si>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</si>
  <si>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</si>
  <si>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</si>
  <si>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</si>
  <si>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</si>
  <si>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</si>
  <si>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</si>
  <si>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</si>
  <si>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</si>
  <si>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</si>
  <si>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</si>
  <si>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</si>
  <si>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</si>
  <si>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</si>
  <si>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</si>
  <si>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</si>
  <si>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</si>
  <si>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</si>
  <si>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</si>
  <si>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</si>
  <si>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</si>
  <si>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</si>
  <si>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</si>
  <si>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</si>
  <si>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</si>
  <si>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</si>
  <si>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</si>
  <si>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</si>
  <si>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</si>
  <si>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</si>
  <si>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</si>
  <si>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</si>
  <si>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</si>
  <si>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</si>
  <si>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</si>
  <si>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</si>
  <si>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</si>
  <si>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</si>
  <si>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</si>
  <si>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</si>
  <si>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</si>
  <si>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</si>
  <si>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</si>
  <si>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</si>
  <si>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</si>
  <si>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</si>
  <si>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</si>
  <si>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</si>
  <si>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</si>
  <si>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</si>
  <si>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</si>
  <si>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</si>
  <si>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</si>
  <si>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</si>
  <si>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</si>
  <si>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</si>
  <si>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</si>
  <si>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</si>
  <si>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</si>
  <si>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</si>
  <si>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</si>
  <si>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</si>
  <si>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</si>
  <si>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</si>
  <si>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</si>
  <si>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</si>
  <si>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</si>
  <si>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</si>
  <si>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</si>
  <si>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</si>
  <si>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</si>
  <si>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</si>
  <si>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</si>
  <si>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</si>
  <si>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</si>
  <si>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</si>
  <si>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</si>
  <si>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</si>
  <si>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</si>
  <si>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</si>
  <si>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</si>
  <si>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</si>
  <si>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</si>
  <si>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</si>
  <si>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</si>
  <si>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</si>
  <si>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</si>
  <si>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</si>
  <si>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</si>
  <si>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</si>
  <si>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</si>
  <si>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</si>
  <si>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</si>
  <si>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</si>
  <si>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</si>
  <si>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</si>
  <si>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</si>
  <si>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</si>
  <si>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</si>
  <si>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</si>
  <si>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</si>
  <si>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</si>
  <si>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</si>
  <si>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</si>
  <si>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</si>
  <si>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</si>
  <si>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</si>
  <si>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</si>
  <si>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</si>
  <si>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</si>
  <si>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</si>
  <si>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</si>
  <si>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</si>
  <si>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</si>
  <si>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</si>
  <si>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</si>
  <si>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</si>
  <si>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</si>
  <si>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</si>
  <si>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</si>
  <si>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</si>
  <si>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</si>
  <si>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</si>
  <si>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</si>
  <si>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</si>
  <si>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</si>
  <si>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</si>
  <si>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</si>
  <si>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</si>
  <si>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</si>
  <si>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</si>
  <si>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</si>
  <si>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</si>
  <si>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</si>
  <si>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</si>
  <si>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</si>
  <si>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</si>
  <si>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</si>
  <si>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</si>
  <si>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</si>
  <si>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</si>
  <si>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</si>
  <si>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</si>
  <si>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</si>
  <si>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</si>
  <si>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</si>
  <si>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</si>
  <si>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</si>
  <si>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</si>
  <si>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</si>
  <si>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</si>
  <si>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</si>
  <si>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</si>
  <si>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</si>
  <si>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</si>
  <si>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</si>
  <si>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</si>
  <si>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</si>
  <si>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</si>
  <si>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</si>
  <si>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</si>
  <si>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</si>
  <si>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</si>
  <si>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</si>
  <si>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</si>
  <si>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</si>
  <si>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</si>
  <si>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</si>
  <si>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</si>
  <si>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</si>
  <si>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</si>
  <si>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</si>
  <si>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</si>
  <si>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</si>
  <si>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</si>
  <si>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</si>
  <si>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</si>
  <si>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</si>
  <si>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</si>
  <si>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</si>
  <si>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</si>
  <si>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</si>
  <si>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</si>
  <si>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</si>
  <si>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</si>
  <si>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</si>
  <si>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</si>
  <si>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</si>
  <si>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</si>
  <si>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</si>
  <si>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</si>
  <si>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</si>
  <si>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</si>
  <si>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</si>
  <si>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</si>
  <si>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</si>
  <si>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</si>
  <si>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</si>
  <si>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</si>
  <si>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</si>
  <si>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</si>
  <si>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</si>
  <si>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</si>
  <si>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</si>
  <si>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</si>
  <si>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</si>
  <si>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</si>
  <si>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</si>
  <si>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</si>
  <si>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</si>
  <si>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</si>
  <si>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</si>
  <si>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</si>
  <si>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</si>
  <si>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</si>
  <si>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</si>
  <si>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</si>
  <si>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</si>
  <si>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</si>
  <si>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</si>
  <si>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</si>
  <si>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</si>
  <si>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</si>
  <si>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</si>
  <si>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</si>
  <si>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</si>
  <si>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</si>
  <si>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</si>
  <si>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</si>
  <si>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</si>
  <si>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</si>
  <si>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</si>
  <si>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</si>
  <si>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</si>
  <si>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</si>
  <si>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</si>
  <si>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</si>
  <si>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</si>
  <si>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</si>
  <si>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</si>
  <si>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</si>
  <si>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</si>
  <si>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</si>
  <si>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</si>
  <si>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</si>
  <si>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</si>
  <si>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</si>
  <si>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</si>
  <si>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</si>
  <si>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</si>
  <si>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</si>
  <si>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</si>
  <si>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</si>
  <si>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</si>
  <si>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</si>
  <si>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</si>
  <si>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</si>
  <si>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</si>
  <si>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</si>
  <si>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</si>
  <si>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</si>
  <si>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</si>
  <si>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</si>
  <si>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</si>
  <si>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</si>
  <si>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</si>
  <si>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</si>
  <si>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</si>
  <si>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</si>
  <si>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</si>
  <si>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</si>
  <si>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</si>
  <si>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</si>
  <si>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</si>
  <si>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</si>
  <si>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</si>
  <si>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</si>
  <si>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</si>
  <si>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</si>
  <si>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</si>
  <si>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</si>
  <si>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</si>
  <si>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</si>
  <si>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</si>
  <si>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</si>
  <si>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</si>
  <si>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</si>
  <si>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</si>
  <si>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</si>
  <si>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</si>
  <si>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</si>
  <si>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</si>
  <si>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</si>
  <si>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</si>
  <si>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</si>
  <si>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</si>
  <si>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</si>
  <si>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</si>
  <si>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</si>
  <si>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</si>
  <si>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</si>
  <si>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</si>
  <si>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</si>
  <si>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</si>
  <si>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</si>
  <si>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</si>
  <si>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</si>
  <si>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</si>
  <si>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</si>
  <si>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</si>
  <si>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</si>
  <si>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</si>
  <si>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</si>
  <si>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</si>
  <si>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</si>
  <si>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</si>
  <si>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</si>
  <si>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</si>
  <si>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</si>
  <si>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</si>
  <si>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</si>
  <si>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</si>
  <si>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</si>
  <si>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</si>
  <si>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</si>
  <si>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</si>
  <si>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</si>
  <si>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</si>
  <si>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</si>
  <si>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</si>
  <si>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</si>
  <si>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</si>
  <si>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</si>
  <si>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</si>
  <si>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</si>
  <si>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</si>
  <si>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</si>
  <si>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</si>
  <si>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</si>
  <si>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</si>
  <si>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</si>
  <si>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</si>
  <si>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</si>
  <si>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</si>
  <si>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</si>
  <si>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</si>
  <si>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</si>
  <si>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</si>
  <si>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</si>
  <si>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</si>
  <si>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</si>
  <si>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</si>
  <si>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</si>
  <si>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</si>
  <si>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</si>
  <si>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</si>
  <si>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</si>
  <si>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</si>
  <si>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</si>
  <si>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</si>
  <si>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</si>
  <si>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</si>
  <si>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</si>
  <si>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</si>
  <si>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</si>
  <si>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</si>
  <si>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</si>
  <si>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</si>
  <si>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</si>
  <si>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</si>
  <si>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</si>
  <si>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</si>
  <si>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</si>
  <si>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</si>
  <si>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</si>
  <si>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</si>
  <si>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</si>
  <si>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</si>
  <si>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</si>
  <si>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</si>
  <si>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</si>
  <si>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</si>
  <si>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</si>
  <si>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</si>
  <si>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</si>
  <si>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</si>
  <si>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</si>
  <si>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</si>
  <si>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</si>
  <si>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</si>
  <si>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</si>
  <si>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</si>
  <si>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</si>
  <si>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</si>
  <si>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</si>
  <si>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</si>
  <si>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</si>
  <si>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</si>
  <si>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</si>
  <si>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</si>
  <si>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</si>
  <si>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</si>
  <si>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</si>
  <si>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</si>
  <si>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</si>
  <si>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</si>
  <si>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</si>
  <si>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</si>
  <si>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</si>
  <si>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</si>
  <si>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</si>
  <si>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</si>
  <si>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</si>
  <si>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</si>
  <si>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</si>
  <si>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</si>
  <si>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</si>
  <si>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</si>
  <si>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</si>
  <si>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</si>
  <si>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</si>
  <si>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</si>
  <si>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</si>
  <si>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</si>
  <si>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</si>
  <si>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</si>
  <si>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</si>
  <si>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</si>
  <si>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</si>
  <si>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</si>
  <si>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</si>
  <si>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</si>
  <si>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</si>
  <si>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</si>
  <si>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</si>
  <si>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</si>
  <si>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</si>
  <si>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</si>
  <si>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</si>
  <si>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</si>
  <si>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</si>
  <si>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</si>
  <si>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</si>
  <si>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</si>
  <si>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</si>
  <si>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</si>
  <si>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</si>
  <si>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</si>
  <si>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</si>
  <si>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</si>
  <si>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</si>
  <si>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</si>
  <si>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</si>
  <si>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</si>
  <si>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</si>
  <si>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</si>
  <si>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</si>
  <si>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</si>
  <si>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</si>
  <si>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</si>
  <si>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</si>
  <si>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</si>
  <si>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</si>
  <si>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</si>
  <si>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</si>
  <si>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</si>
  <si>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</si>
  <si>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</si>
  <si>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</si>
  <si>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</si>
  <si>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</si>
  <si>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</si>
  <si>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</si>
  <si>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</si>
  <si>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</si>
  <si>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</si>
  <si>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</si>
  <si>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</si>
  <si>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</si>
  <si>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</si>
  <si>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</si>
  <si>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</si>
  <si>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</si>
  <si>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</si>
  <si>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</si>
  <si>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</si>
  <si>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</si>
  <si>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</si>
  <si>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</si>
  <si>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</si>
  <si>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</si>
  <si>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</si>
  <si>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</si>
  <si>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</si>
  <si>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</si>
  <si>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</si>
  <si>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</si>
  <si>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</si>
  <si>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</si>
  <si>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</si>
  <si>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</si>
  <si>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</si>
  <si>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</si>
  <si>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</si>
  <si>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</si>
  <si>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</si>
  <si>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</si>
  <si>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</si>
  <si>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</si>
  <si>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</si>
  <si>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</si>
  <si>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</si>
  <si>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</si>
  <si>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</si>
  <si>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</si>
  <si>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</si>
  <si>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</si>
  <si>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</si>
  <si>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</si>
  <si>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</si>
  <si>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</si>
  <si>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</si>
  <si>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</si>
  <si>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</si>
  <si>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</si>
  <si>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</si>
  <si>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</si>
  <si>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</si>
  <si>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</si>
  <si>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</si>
  <si>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</si>
  <si>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</si>
  <si>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</si>
  <si>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</si>
  <si>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</si>
  <si>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</si>
  <si>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</si>
  <si>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</si>
  <si>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</si>
  <si>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</si>
  <si>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</si>
  <si>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</si>
  <si>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</si>
  <si>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</si>
  <si>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</si>
  <si>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</si>
  <si>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</si>
  <si>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</si>
  <si>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</si>
  <si>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</si>
  <si>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</si>
  <si>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</si>
  <si>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</si>
  <si>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</si>
  <si>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</si>
  <si>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</si>
  <si>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</si>
  <si>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</si>
  <si>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</si>
  <si>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</si>
  <si>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</si>
  <si>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</si>
  <si>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</si>
  <si>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</si>
  <si>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</si>
  <si>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</si>
  <si>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</si>
  <si>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</si>
  <si>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</si>
  <si>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</si>
  <si>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</si>
  <si>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</si>
  <si>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</si>
  <si>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</si>
  <si>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</si>
  <si>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</si>
  <si>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</si>
  <si>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</si>
  <si>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</si>
  <si>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</si>
  <si>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</si>
  <si>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</si>
  <si>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</si>
  <si>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</si>
  <si>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</si>
  <si>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</si>
  <si>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</si>
  <si>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</si>
  <si>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</si>
  <si>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</si>
  <si>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</si>
  <si>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</si>
  <si>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</si>
  <si>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</si>
  <si>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</si>
  <si>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</si>
  <si>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</si>
  <si>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</si>
  <si>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</si>
  <si>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</si>
  <si>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</si>
  <si>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</si>
  <si>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</si>
  <si>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</si>
  <si>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</si>
  <si>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</si>
  <si>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</si>
  <si>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</si>
  <si>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</si>
  <si>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</si>
  <si>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</si>
  <si>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</si>
  <si>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</si>
  <si>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</si>
  <si>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</si>
  <si>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</si>
  <si>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</si>
  <si>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</si>
  <si>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</si>
  <si>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</si>
  <si>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</si>
  <si>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</si>
  <si>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</si>
  <si>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</si>
  <si>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</si>
  <si>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</si>
  <si>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</si>
  <si>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</si>
  <si>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</si>
  <si>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</si>
  <si>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</si>
  <si>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</si>
  <si>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</si>
  <si>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</si>
  <si>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</si>
  <si>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</si>
  <si>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</si>
  <si>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</si>
  <si>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</si>
  <si>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</si>
  <si>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</si>
  <si>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</si>
  <si>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</si>
  <si>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</si>
  <si>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</si>
  <si>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</si>
  <si>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</si>
  <si>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</si>
  <si>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</si>
  <si>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</si>
  <si>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</si>
  <si>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</si>
  <si>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</si>
  <si>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</si>
  <si>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</si>
  <si>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</si>
  <si>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</si>
  <si>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</si>
  <si>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</si>
  <si>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</si>
  <si>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</si>
  <si>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</si>
  <si>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</si>
  <si>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</si>
  <si>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</si>
  <si>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</si>
  <si>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</si>
  <si>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</si>
  <si>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</si>
  <si>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</si>
  <si>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</si>
  <si>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</si>
  <si>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</si>
  <si>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</si>
  <si>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</si>
  <si>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</si>
  <si>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</si>
  <si>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</si>
  <si>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</si>
  <si>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</si>
  <si>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</si>
  <si>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</si>
  <si>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</si>
  <si>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</si>
  <si>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</si>
  <si>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</si>
  <si>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</si>
  <si>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</si>
  <si>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</si>
  <si>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</si>
  <si>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</si>
  <si>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</si>
  <si>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</si>
  <si>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</si>
  <si>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</si>
  <si>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</si>
  <si>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</si>
  <si>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</si>
  <si>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</si>
  <si>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</si>
  <si>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</si>
  <si>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</si>
  <si>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</si>
  <si>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</si>
  <si>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</si>
  <si>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</si>
  <si>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</si>
  <si>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</si>
  <si>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</si>
  <si>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</si>
  <si>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</si>
  <si>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</si>
  <si>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</si>
  <si>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</si>
  <si>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</si>
  <si>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</si>
  <si>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</si>
  <si>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</si>
  <si>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</si>
  <si>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</si>
  <si>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</si>
  <si>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</si>
  <si>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</si>
  <si>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</si>
  <si>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</si>
  <si>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</si>
  <si>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</si>
  <si>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</si>
  <si>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</si>
  <si>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</si>
  <si>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</si>
  <si>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</si>
  <si>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</si>
  <si>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</si>
  <si>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</si>
  <si>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</si>
  <si>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</si>
  <si>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</si>
  <si>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</si>
  <si>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</si>
  <si>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</si>
  <si>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</si>
  <si>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</si>
  <si>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</si>
  <si>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</si>
  <si>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</si>
  <si>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</si>
  <si>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</si>
  <si>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</si>
  <si>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</si>
  <si>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</si>
  <si>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</si>
  <si>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</si>
  <si>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</si>
  <si>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</si>
  <si>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</si>
  <si>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</si>
  <si>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</si>
  <si>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</si>
  <si>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</si>
  <si>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</si>
  <si>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</si>
  <si>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</si>
  <si>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</si>
  <si>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</si>
  <si>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</si>
  <si>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</si>
  <si>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</si>
  <si>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</si>
  <si>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</si>
  <si>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</si>
  <si>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</si>
  <si>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</si>
  <si>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</si>
  <si>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</si>
  <si>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</si>
  <si>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</si>
  <si>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</si>
  <si>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</si>
  <si>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</si>
  <si>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</si>
  <si>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</si>
  <si>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</si>
  <si>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</si>
  <si>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</si>
  <si>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</si>
  <si>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</si>
  <si>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</si>
  <si>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</si>
  <si>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</si>
  <si>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</si>
  <si>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</si>
  <si>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</si>
  <si>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</si>
  <si>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</si>
  <si>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</si>
  <si>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</si>
  <si>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</si>
  <si>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</si>
  <si>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</si>
  <si>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</si>
  <si>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</si>
  <si>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</si>
  <si>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</si>
  <si>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</si>
  <si>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</si>
  <si>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</si>
  <si>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</si>
  <si>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</si>
  <si>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</si>
  <si>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</si>
  <si>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</si>
  <si>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</si>
  <si>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</si>
  <si>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</si>
  <si>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</si>
  <si>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</si>
  <si>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</si>
  <si>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</si>
  <si>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</si>
  <si>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at site </t>
  </si>
  <si>
    <t>PCM-20251125-00000396</t>
  </si>
  <si>
    <t xml:space="preserve"> team at site </t>
  </si>
  <si>
    <t>PCM-20251125-00000407</t>
  </si>
  <si>
    <t xml:space="preserve">team on way need 25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</si>
  <si>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</si>
  <si>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</si>
  <si>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</si>
  <si>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</si>
  <si>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</si>
  <si>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</si>
  <si>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</si>
  <si>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</si>
  <si>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</si>
  <si>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</si>
  <si>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</si>
  <si>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</si>
  <si>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</si>
  <si>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</si>
  <si>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</si>
  <si>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</si>
  <si>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</si>
  <si>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</si>
  <si>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</si>
  <si>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</si>
  <si>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</si>
  <si>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</si>
  <si>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</si>
  <si>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</si>
  <si>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</si>
  <si>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</si>
  <si>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</si>
  <si>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</si>
  <si>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</si>
  <si>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</si>
  <si>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</si>
  <si>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</si>
  <si>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</si>
  <si>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</si>
  <si>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</si>
  <si>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</si>
  <si>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</si>
  <si>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</si>
  <si>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</si>
  <si>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</si>
  <si>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</si>
  <si>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</si>
  <si>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</si>
  <si>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</si>
  <si>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</si>
  <si>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</si>
  <si>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</si>
  <si>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</si>
  <si>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</si>
  <si>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</si>
  <si>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</si>
  <si>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</si>
  <si>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</si>
  <si>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</si>
  <si>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</si>
  <si>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</si>
  <si>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</si>
  <si>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</si>
  <si>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</si>
  <si>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</si>
  <si>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</si>
  <si>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</si>
  <si>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</si>
  <si>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</si>
  <si>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</si>
  <si>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</si>
  <si>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</si>
  <si>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</si>
  <si>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</si>
  <si>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</si>
  <si>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</si>
  <si>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</si>
  <si>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</si>
  <si>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</si>
  <si>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</si>
  <si>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</si>
  <si>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</si>
  <si>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</si>
  <si>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</si>
  <si>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</si>
  <si>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</si>
  <si>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</si>
  <si>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</si>
  <si>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</si>
  <si>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</si>
  <si>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team OOS may be ETA 100 min</t>
  </si>
  <si>
    <t>no PCM</t>
  </si>
  <si>
    <t>ETA 50 MIN</t>
  </si>
  <si>
    <t>PCM-20251125-00000491</t>
  </si>
  <si>
    <t>EM team on the way ETA 45 min</t>
  </si>
  <si>
    <t xml:space="preserve"> PCM-20250215-00000830 </t>
  </si>
  <si>
    <t>LTE site still down and  site located in aramco area access issue need special permission</t>
  </si>
  <si>
    <t>PCM-20251124-00001626</t>
  </si>
  <si>
    <t>was night access issue / USF area team EM team on the way  40 mins</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</si>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</sst>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3" dataDxfId="172" headerRowBorderDxfId="170" tableBorderDxfId="171" totalsRowBorderDxfId="169">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8" totalsRowShown="0" headerRowDxfId="47" dataDxfId="46" headerRowBorderDxfId="44" tableBorderDxfId="45" totalsRowBorderDxfId="43">
  <autoFilter ref="A1:L3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tabSelected="1" workbookViewId="0">
      <selection activeCell="K8" sqref="K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323.37346203703783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0.56489722222613636</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6.6911111112858634E-2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5.4700462962500751E-2</v>
      </c>
      <c r="H5" s="131">
        <v>45986.262384259258</v>
      </c>
      <c r="I5" s="129" t="str">
        <f>IFERROR(VLOOKUP(D5,DB!A:F,6,0),"")</f>
        <v>Power Cube</v>
      </c>
      <c r="J5" s="129" t="str">
        <f>IFERROR(VLOOKUP(D5,DB!A:G,7,0),"")</f>
        <v>No BB Design+Weak</v>
      </c>
      <c r="K5" s="133" t="s">
        <v>39028</v>
      </c>
      <c r="L5" s="134" t="str">
        <f>IFERROR(VLOOKUP(D5,DB!A:I,9,0),"")</f>
        <v>Latis</v>
      </c>
    </row>
    <row r="6" spans="1:15" ht="15" customHeight="1">
      <c r="A6" s="153"/>
      <c r="B6" s="152" t="str">
        <f>IFERROR(VLOOKUP(D6,DB!A:K,11,0),"")</f>
        <v/>
      </c>
      <c r="C6" s="129"/>
      <c r="D6" s="127"/>
      <c r="E6" s="130"/>
      <c r="F6" s="131"/>
      <c r="G6" s="132">
        <f ca="1">IFERROR(NOW()-F6,"-")</f>
        <v>45986.321887962964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45986.321887962964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45986.321887962964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45986.321887962964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45986.321887962964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45986.321887962964</v>
      </c>
      <c r="H11" s="131"/>
      <c r="I11" s="129" t="str">
        <f>IFERROR(VLOOKUP(D11,DB!A:F,6,0),"")</f>
        <v/>
      </c>
      <c r="J11" s="129" t="str">
        <f>IFERROR(VLOOKUP(D11,DB!A:G,7,0),"")</f>
        <v/>
      </c>
      <c r="K11" s="133"/>
      <c r="L11" s="134" t="str">
        <f>IFERROR(VLOOKUP(D11,DB!A:I,9,0),"")</f>
        <v/>
      </c>
    </row>
    <row r="12" spans="1:15" s="64" customFormat="1" ht="15" customHeight="1">
      <c r="A12" s="153"/>
      <c r="B12" s="152" t="str">
        <f>IFERROR(VLOOKUP(D12,DB!A:K,11,0),"")</f>
        <v/>
      </c>
      <c r="C12" s="152"/>
      <c r="D12" s="59"/>
      <c r="E12" s="151"/>
      <c r="F12" s="150"/>
      <c r="G12" s="149">
        <f ca="1">IFERROR(NOW()-F12,"-")</f>
        <v>45986.321887962964</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45986.321887962964</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45986.321887962964</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45986.321887962964</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45986.321887962964</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45986.321887962964</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45986.321887962964</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45986.321887962964</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45986.321887962964</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45986.321887962964</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45986.321887962964</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45986.321887962964</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45986.321887962964</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45986.321887962964</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45986.321887962964</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45986.321887962964</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45986.321887962964</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45986.321887962964</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45986.321887962964</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45986.321887962964</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45986.321887962964</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45986.321887962964</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45986.321887962964</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45986.321887962964</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45986.321887962964</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45986.321887962964</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45986.321887962964</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45986.321887962964</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45986.321887962964</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45986.321887962964</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45986.321887962964</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45986.321887962964</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45986.321887962964</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45986.321887962964</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45986.321887962964</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45986.321887962964</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45986.321887962964</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45986.321887962964</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45986.321887962964</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45986.321887962964</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45986.321887962964</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45986.321887962964</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45986.321887962964</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45986.321887962964</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45986.321887962964</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45986.321887962964</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45986.321887962964</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45986.321887962964</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45986.321887962964</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45986.321887962964</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45986.321887962964</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45986.321887962964</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45986.321887962964</v>
      </c>
      <c r="H64" s="150"/>
      <c r="I64" s="152" t="str">
        <f>IFERROR(VLOOKUP(D64,DB!A:F,6,0),"")</f>
        <v/>
      </c>
      <c r="J64" s="152" t="str">
        <f>IFERROR(VLOOKUP(D64,DB!A:G,7,0),"")</f>
        <v/>
      </c>
      <c r="K64" s="148"/>
      <c r="L64" s="147" t="str">
        <f>IFERROR(VLOOKUP(D64,DB!A:I,9,0),"")</f>
        <v/>
      </c>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row r="68" spans="6:11" s="64" customFormat="1" ht="15" customHeight="1">
      <c r="F68" s="146"/>
      <c r="G68" s="145"/>
      <c r="H68" s="146"/>
      <c r="K68" s="144"/>
    </row>
    <row r="69" spans="6:11" s="64" customFormat="1" ht="15" customHeight="1">
      <c r="F69" s="146"/>
      <c r="G69" s="145"/>
      <c r="H69" s="146"/>
      <c r="K69" s="144"/>
    </row>
  </sheetData>
  <customSheetViews>
    <customSheetView guid="{F6042A99-DD27-4453-835D-0834D95730CC}" filter="1" showAutoFilter="1">
      <pageMargins left="0" right="0" top="0" bottom="0" header="0" footer="0"/>
      <autoFilter ref="B1:M1" xr:uid="{84EC0446-5692-4B43-9208-8075189503E5}"/>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161.32205000000249</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1.934468981482496</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39113</v>
      </c>
      <c r="B5" s="18" t="str">
        <f>IFERROR(VLOOKUP(D5,DB!A:K,11,0),"")</f>
        <v>R2</v>
      </c>
      <c r="C5" s="18">
        <v>1</v>
      </c>
      <c r="D5" s="18" t="s">
        <v>22260</v>
      </c>
      <c r="E5" s="102" t="s">
        <v>39021</v>
      </c>
      <c r="F5" s="103">
        <v>45985.863032407404</v>
      </c>
      <c r="G5" s="104">
        <f ca="1">IFERROR(NOW()-F5,"-")</f>
        <v>0.45885555556014879</v>
      </c>
      <c r="H5" s="142">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1</v>
      </c>
      <c r="D6" s="18" t="s">
        <v>22343</v>
      </c>
      <c r="E6" s="102"/>
      <c r="F6" s="103"/>
      <c r="G6" s="104" t="str">
        <f ca="1">IFERROR(NOW()-#REF!,"-")</f>
        <v>-</v>
      </c>
      <c r="H6" s="103">
        <v>45986.191053240742</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45986.321887962964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45986.321887962964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45986.321887962964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45986.321887962964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45986.321887962964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45986.321887962964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45986.321887962964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45986.321887962964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45986.321887962964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45986.321887962964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45986.321887962964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45986.321887962964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45986.321887962964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45986.321887962964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45986.321887962964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45986.321887962964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45986.321887962964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45986.321887962964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45986.321887962964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45986.321887962964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45986.321887962964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45986.321887962964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45986.321887962964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45986.321887962964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45986.321887962964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45986.321887962964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45986.321887962964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45986.321887962964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45986.321887962964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45986.321887962964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45986.321887962964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45986.321887962964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45986.321887962964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45986.321887962964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45986.321887962964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45986.321887962964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45986.321887962964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45986.321887962964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45986.321887962964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45986.321887962964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45986.321887962964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45986.321887962964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45986.321887962964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45986.321887962964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45986.321887962964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45986.321887962964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45986.321887962964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45986.321887962964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45986.321887962964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45986.321887962964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45986.321887962964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45986.321887962964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45986.321887962964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45986.321887962964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45986.321887962964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45986.321887962964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45986.321887962964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45986.321887962964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45986.321887962964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45986.321887962964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45986.321887962964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45986.321887962964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45986.321887962964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45986.321887962964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45986.321887962964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45986.321887962964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45986.321887962964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45986.321887962964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45986.321887962964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45986.321887962964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45986.321887962964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45986.321887962964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45986.321887962964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45986.321887962964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45986.321887962964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45986.321887962964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45986.321887962964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45986.321887962964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45986.321887962964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45986.321887962964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45986.321887962964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45986.321887962964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45986.321887962964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45986.321887962964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45986.321887962964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45986.321887962964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45986.321887962964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45986.321887962964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45986.321887962964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45986.321887962964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45986.321887962964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45986.321887962964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45986.321887962964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45986.321887962964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45986.321887962964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45986.321887962964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45986.321887962964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45986.321887962964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45986.321887962964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45986.321887962964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45986.321887962964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45986.321887962964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45986.321887962964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45986.321887962964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45986.321887962964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45986.321887962964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45986.321887962964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45986.321887962964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45986.321887962964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45986.321887962964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45986.321887962964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45986.321887962964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45986.321887962964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45986.321887962964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45986.321887962964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45986.321887962964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45986.321887962964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45986.321887962964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45986.321887962964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45986.321887962964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45986.321887962964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45986.321887962964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45986.321887962964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39117</v>
      </c>
      <c r="B2" s="61" t="str">
        <f>IFERROR(VLOOKUP(D2,DB!A:K,11,0),"")</f>
        <v>R3</v>
      </c>
      <c r="C2" s="18">
        <v>2</v>
      </c>
      <c r="D2" s="18" t="s">
        <v>21223</v>
      </c>
      <c r="E2" s="18" t="s">
        <v>39106</v>
      </c>
      <c r="F2" s="20">
        <v>45986.308900462966</v>
      </c>
      <c r="G2" s="21">
        <f t="shared" ref="G2:G46" ca="1" si="0">IFERROR(NOW()-F2,"-")</f>
        <v>1.2987499998416752E-2</v>
      </c>
      <c r="H2" s="22">
        <v>45986.300636574073</v>
      </c>
      <c r="I2" s="19" t="str">
        <f>IFERROR(VLOOKUP(D2,DB!A:F,6,0),"")</f>
        <v>SCECO</v>
      </c>
      <c r="J2" s="18" t="str">
        <f>IFERROR(VLOOKUP(D2,DB!A:G,7,0),"")</f>
        <v>Dead</v>
      </c>
      <c r="K2" s="45" t="s">
        <v>39118</v>
      </c>
      <c r="L2" s="23" t="str">
        <f>IFERROR(VLOOKUP(D2,DB!A:I,9,0),"")</f>
        <v>Latis</v>
      </c>
    </row>
    <row r="3" spans="1:13" ht="15" customHeight="1">
      <c r="A3" s="19"/>
      <c r="B3" s="61" t="str">
        <f>IFERROR(VLOOKUP(D3,DB!A:K,11,0),"")</f>
        <v/>
      </c>
      <c r="C3" s="18"/>
      <c r="D3" s="18" t="str">
        <f>IFERROR(VLOOKUP(#REF!,DB!#REF!,7,0),"")</f>
        <v/>
      </c>
      <c r="E3" s="18"/>
      <c r="F3" s="20"/>
      <c r="G3" s="21">
        <f t="shared" ca="1" si="0"/>
        <v>45986.321887962964</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45986.321887962964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45986.321887962964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45986.321887962964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45986.321887962964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45986.321887962964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45986.321887962964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45986.321887962964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45986.321887962964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45986.321887962964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45986.321887962964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45986.321887962964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45986.321887962964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45986.321887962964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45986.321887962964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45986.321887962964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45986.321887962964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45986.321887962964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45986.321887962964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45986.321887962964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45986.321887962964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45986.321887962964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45986.321887962964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45986.321887962964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45986.321887962964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45986.321887962964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45986.321887962964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45986.321887962964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45986.321887962964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45986.321887962964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45986.321887962964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45986.321887962964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45986.321887962964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45986.321887962964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45986.321887962964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45986.321887962964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45986.321887962964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45986.321887962964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45986.321887962964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45986.321887962964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45986.321887962964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45986.321887962964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45986.321887962964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45986.321887962964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45986.321887962964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45986.321887962964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45986.321887962964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45986.321887962964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45986.321887962964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45986.321887962964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45986.321887962964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45986.321887962964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45986.321887962964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45986.321887962964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45986.321887962964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45986.321887962964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45986.321887962964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45986.321887962964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45986.321887962964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45986.321887962964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45986.321887962964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45986.321887962964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45986.321887962964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45986.321887962964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45986.321887962964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45986.321887962964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45986.321887962964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45986.321887962964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45986.321887962964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45986.321887962964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45986.321887962964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45986.321887962964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45986.321887962964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45986.321887962964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45986.321887962964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45986.321887962964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45986.321887962964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45986.321887962964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45986.321887962964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45986.321887962964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45986.321887962964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45986.321887962964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45986.321887962964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45986.321887962964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45986.321887962964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45986.321887962964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45986.321887962964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45986.321887962964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45986.321887962964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45986.321887962964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45986.321887962964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45986.321887962964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45986.321887962964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45986.321887962964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45986.321887962964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45986.321887962964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45986.321887962964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45986.321887962964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45986.321887962964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45986.321887962964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45986.321887962964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45986.321887962964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45986.321887962964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45986.321887962964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45986.321887962964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45986.321887962964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45986.321887962964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45986.321887962964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45986.321887962964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45986.321887962964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45986.321887962964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45986.321887962964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45986.321887962964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45986.321887962964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45986.321887962964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45986.321887962964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45986.321887962964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45986.321887962964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45986.321887962964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45986.321887962964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45986.321887962964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45986.321887962964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45986.321887962964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45986.321887962964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45986.321887962964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45986.321887962964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45986.321887962964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45986.321887962964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45986.321887962964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45986.321887962964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45986.321887962964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45986.321887962964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45986.321887962964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45986.321887962964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45986.321887962964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45986.321887962964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45986.321887962964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45986.321887962964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45986.321887962964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45986.321887962964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45986.321887962964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45986.321887962964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45986.321887962964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45986.321887962964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45986.321887962964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45986.321887962964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45986.321887962964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45986.321887962964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45986.321887962964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45986.321887962964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45986.321887962964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45986.321887962964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45986.321887962964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45986.321887962964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45986.321887962964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45986.321887962964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45986.321887962964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45986.321887962964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45986.321887962964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45986.321887962964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45986.321887962964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45986.321887962964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45986.321887962964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45986.321887962964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45986.321887962964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45986.321887962964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45986.321887962964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45986.321887962964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45986.321887962964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45986.321887962964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45986.321887962964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45986.321887962964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45986.321887962964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45986.321887962964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45986.321887962964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45986.321887962964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45986.321887962964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45986.321887962964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45986.321887962964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45986.321887962964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45986.321887962964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45986.321887962964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45986.321887962964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45986.321887962964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45986.321887962964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45986.321887962964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45986.321887962964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45986.321887962964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45986.321887962964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45986.321887962964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45986.321887962964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45986.321887962964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45986.321887962964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45986.321887962964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45986.321887962964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45986.321887962964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45986.321887962964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45986.321887962964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45986.321887962964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45986.321887962964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45986.321887962964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45986.321887962964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45986.321887962964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45986.321887962964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45986.321887962964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45986.321887962964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45986.321887962964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45986.321887962964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45986.321887962964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45986.321887962964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45986.321887962964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45986.321887962964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45986.321887962964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45986.321887962964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45986.321887962964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45986.321887962964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45986.321887962964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45986.321887962964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45986.321887962964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45986.321887962964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45986.321887962964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45986.321887962964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45986.321887962964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45986.321887962964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45986.321887962964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45986.321887962964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45986.321887962964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45986.321887962964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45986.321887962964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45986.321887962964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45986.321887962964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45986.321887962964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45986.321887962964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45986.321887962964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45986.321887962964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45986.321887962964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45986.321887962964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45986.321887962964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45986.321887962964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45986.321887962964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45986.321887962964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45986.321887962964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45986.321887962964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45986.321887962964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45986.321887962964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45986.321887962964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45986.321887962964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45986.321887962964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45986.321887962964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45986.321887962964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45986.321887962964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45986.321887962964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45986.321887962964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45986.321887962964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45986.321887962964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45986.321887962964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45986.321887962964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45986.321887962964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45986.321887962964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45986.321887962964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45986.321887962964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45986.321887962964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45986.321887962964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45986.321887962964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45986.321887962964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45986.321887962964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45986.321887962964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45986.321887962964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45986.321887962964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45986.321887962964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45986.321887962964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45986.321887962964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45986.321887962964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45986.321887962964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45986.321887962964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45986.321887962964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45986.321887962964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45986.321887962964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45986.321887962964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45986.321887962964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45986.321887962964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45986.321887962964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45986.321887962964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45986.321887962964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45986.321887962964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45986.321887962964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45986.321887962964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45986.321887962964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45986.321887962964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45986.321887962964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45986.321887962964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45986.321887962964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45986.321887962964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45986.321887962964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45986.321887962964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45986.321887962964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45986.321887962964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45986.321887962964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45986.321887962964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45986.321887962964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45986.321887962964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45986.321887962964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45986.321887962964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45986.321887962964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45986.321887962964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45986.321887962964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45986.321887962964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45986.321887962964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45986.321887962964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45986.321887962964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45986.321887962964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45986.321887962964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45986.321887962964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45986.321887962964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45986.321887962964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45986.321887962964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45986.321887962964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45986.321887962964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45986.321887962964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45986.321887962964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45986.321887962964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45986.321887962964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45986.321887962964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45986.321887962964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45986.321887962964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45986.321887962964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45986.321887962964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45986.321887962964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45986.321887962964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45986.321887962964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45986.321887962964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45986.321887962964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45986.321887962964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45986.321887962964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45986.321887962964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45986.321887962964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45986.321887962964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45986.321887962964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45986.321887962964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45986.321887962964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45986.321887962964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45986.321887962964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45986.321887962964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45986.321887962964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45986.321887962964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45986.321887962964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45986.321887962964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45986.321887962964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45986.321887962964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45986.321887962964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45986.321887962964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45986.321887962964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45986.321887962964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45986.321887962964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45986.321887962964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45986.321887962964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45986.321887962964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45986.321887962964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45986.321887962964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45986.321887962964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45986.321887962964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45986.321887962964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45986.321887962964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45986.321887962964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45986.321887962964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45986.321887962964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45986.321887962964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45986.321887962964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45986.321887962964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45986.321887962964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45986.321887962964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45986.321887962964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45986.321887962964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45986.321887962964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45986.321887962964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45986.321887962964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45986.321887962964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45986.321887962964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45986.321887962964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45986.321887962964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45986.321887962964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45986.321887962964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45986.321887962964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45986.321887962964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45986.321887962964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45986.321887962964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45986.321887962964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45986.321887962964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45986.321887962964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45986.321887962964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45986.321887962964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45986.321887962964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45986.321887962964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45986.321887962964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45986.321887962964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45986.321887962964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45986.321887962964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45986.321887962964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45986.321887962964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45986.321887962964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45986.321887962964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45986.321887962964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45986.321887962964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45986.321887962964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45986.321887962964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45986.321887962964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45986.321887962964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45986.321887962964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45986.321887962964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45986.321887962964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45986.321887962964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45986.321887962964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45986.321887962964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45986.321887962964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45986.321887962964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45986.321887962964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45986.321887962964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45986.321887962964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45986.321887962964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45986.321887962964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45986.321887962964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45986.321887962964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45986.321887962964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45986.321887962964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45986.321887962964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45986.321887962964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45986.321887962964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45986.321887962964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45986.321887962964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45986.321887962964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45986.321887962964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45986.321887962964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45986.321887962964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45986.321887962964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45986.321887962964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45986.321887962964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45986.321887962964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45986.321887962964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45986.321887962964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45986.321887962964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45986.321887962964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45986.321887962964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45986.321887962964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45986.321887962964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45986.321887962964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45986.321887962964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45986.321887962964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45986.321887962964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45986.321887962964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45986.321887962964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45986.321887962964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45986.321887962964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45986.321887962964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45986.321887962964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45986.321887962964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45986.321887962964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45986.321887962964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45986.321887962964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45986.321887962964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45986.321887962964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45986.321887962964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45986.321887962964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45986.321887962964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45986.321887962964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45986.321887962964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45986.321887962964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45986.321887962964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45986.321887962964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45986.321887962964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45986.321887962964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45986.321887962964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45986.321887962964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45986.321887962964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45986.321887962964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45986.321887962964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45986.321887962964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45986.321887962964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45986.321887962964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45986.321887962964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45986.321887962964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45986.321887962964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45986.321887962964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45986.321887962964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45986.321887962964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45986.321887962964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45986.321887962964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45986.321887962964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45986.321887962964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45986.321887962964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45986.321887962964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45986.321887962964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45986.321887962964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45986.321887962964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45986.321887962964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45986.321887962964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45986.321887962964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45986.321887962964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45986.321887962964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45986.321887962964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45986.321887962964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45986.321887962964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45986.321887962964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45986.321887962964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45986.321887962964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45986.321887962964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45986.321887962964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45986.321887962964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45986.321887962964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45986.321887962964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45986.321887962964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45986.321887962964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45986.321887962964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45986.321887962964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45986.321887962964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45986.321887962964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45986.321887962964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45986.321887962964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45986.321887962964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45986.321887962964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45986.321887962964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45986.321887962964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45986.321887962964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45986.321887962964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45986.321887962964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45986.321887962964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45986.321887962964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45986.321887962964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45986.321887962964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45986.321887962964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45986.321887962964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45986.321887962964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45986.321887962964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45986.321887962964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45986.321887962964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45986.321887962964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45986.321887962964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45986.321887962964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45986.321887962964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45986.321887962964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45986.321887962964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45986.321887962964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45986.321887962964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45986.321887962964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45986.321887962964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45986.321887962964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45986.321887962964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45986.321887962964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45986.321887962964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45986.321887962964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45986.321887962964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45986.321887962964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45986.321887962964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45986.321887962964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45986.321887962964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45986.321887962964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45986.321887962964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45986.321887962964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45986.321887962964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45986.321887962964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45986.321887962964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45986.321887962964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45986.321887962964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45986.321887962964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45986.321887962964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45986.321887962964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45986.321887962964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45986.321887962964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45986.321887962964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45986.321887962964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45986.321887962964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45986.321887962964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45986.321887962964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45986.321887962964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45986.321887962964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45986.321887962964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45986.321887962964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45986.321887962964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45986.321887962964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45986.321887962964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45986.321887962964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45986.321887962964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45986.321887962964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45986.321887962964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45986.321887962964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45986.321887962964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45986.321887962964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45986.321887962964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45986.321887962964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45986.321887962964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45986.321887962964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45986.321887962964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45986.321887962964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45986.321887962964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45986.321887962964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45986.321887962964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45986.321887962964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45986.321887962964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45986.321887962964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45986.321887962964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45986.321887962964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45986.321887962964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45986.321887962964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45986.321887962964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45986.321887962964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45986.321887962964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45986.321887962964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45986.321887962964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45986.321887962964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45986.321887962964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45986.321887962964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45986.321887962964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45986.321887962964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45986.321887962964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45986.321887962964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45986.321887962964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45986.321887962964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45986.321887962964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45986.321887962964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45986.321887962964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45986.321887962964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45986.321887962964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45986.321887962964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45986.321887962964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45986.321887962964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45986.321887962964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45986.321887962964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45986.321887962964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45986.321887962964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45986.321887962964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45986.321887962964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45986.321887962964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45986.321887962964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45986.321887962964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45986.321887962964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45986.321887962964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45986.321887962964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45986.321887962964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45986.321887962964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45986.321887962964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45986.321887962964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45986.321887962964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45986.321887962964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45986.321887962964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45986.321887962964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45986.321887962964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45986.321887962964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45986.321887962964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45986.321887962964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45986.321887962964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45986.321887962964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45986.321887962964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45986.321887962964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45986.321887962964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45986.321887962964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45986.321887962964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45986.321887962964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45986.321887962964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45986.321887962964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45986.321887962964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45986.321887962964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45986.321887962964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45986.321887962964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45986.321887962964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45986.321887962964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45986.321887962964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45986.321887962964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45986.321887962964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45986.321887962964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45986.321887962964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45986.321887962964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45986.321887962964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45986.321887962964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45986.321887962964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45986.321887962964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45986.321887962964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45986.321887962964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45986.321887962964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45986.321887962964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45986.321887962964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45986.321887962964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45986.321887962964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45986.321887962964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45986.321887962964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45986.321887962964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45986.321887962964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45986.321887962964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45986.321887962964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45986.321887962964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45986.321887962964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45986.321887962964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45986.321887962964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45986.321887962964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45986.321887962964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45986.321887962964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45986.321887962964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45986.321887962964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45986.321887962964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45986.321887962964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45986.321887962964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45986.321887962964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45986.321887962964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45986.321887962964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45986.321887962964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45986.321887962964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45986.321887962964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45986.321887962964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45986.321887962964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45986.321887962964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45986.321887962964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45986.321887962964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45986.321887962964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45986.321887962964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45986.321887962964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45986.321887962964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45986.321887962964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45986.321887962964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45986.321887962964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45986.321887962964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45986.321887962964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45986.321887962964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45986.321887962964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45986.321887962964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45986.321887962964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45986.321887962964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45986.321887962964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45986.321887962964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45986.321887962964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45986.321887962964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45986.321887962964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45986.321887962964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45986.321887962964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45986.321887962964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45986.321887962964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45986.321887962964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45986.321887962964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45986.321887962964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45986.321887962964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45986.321887962964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45986.321887962964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45986.321887962964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45986.321887962964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45986.321887962964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45986.321887962964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45986.321887962964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45986.321887962964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45986.321887962964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45986.321887962964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45986.321887962964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45986.321887962964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45986.321887962964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45986.321887962964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45986.321887962964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45986.321887962964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45986.321887962964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45986.321887962964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45986.321887962964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45986.321887962964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45986.321887962964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45986.321887962964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45986.321887962964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45986.321887962964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45986.321887962964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45986.321887962964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45986.321887962964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45986.321887962964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45986.321887962964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45986.321887962964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45986.321887962964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45986.321887962964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45986.321887962964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45986.321887962964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45986.321887962964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45986.321887962964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45986.321887962964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45986.321887962964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45986.321887962964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45986.321887962964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45986.321887962964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45986.321887962964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45986.321887962964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45986.321887962964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45986.321887962964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45986.321887962964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45986.321887962964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45986.321887962964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45986.321887962964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45986.321887962964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45986.321887962964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45986.321887962964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45986.321887962964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45986.321887962964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45986.321887962964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45986.321887962964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45986.321887962964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45986.321887962964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45986.321887962964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45986.321887962964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45986.321887962964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45986.321887962964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45986.321887962964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45986.321887962964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45986.321887962964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45986.321887962964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45986.321887962964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45986.321887962964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45986.321887962964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45986.321887962964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45986.321887962964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45986.321887962964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45986.321887962964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45986.321887962964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45986.321887962964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45986.321887962964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45986.321887962964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45986.321887962964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45986.321887962964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45986.321887962964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45986.321887962964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45986.321887962964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45986.321887962964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45986.321887962964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45986.321887962964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45986.321887962964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45986.321887962964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45986.321887962964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45986.321887962964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45986.321887962964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45986.321887962964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45986.321887962964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45986.321887962964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45986.321887962964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45986.321887962964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45986.321887962964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45986.321887962964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45986.321887962964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45986.321887962964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45986.321887962964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45986.321887962964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45986.321887962964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45986.321887962964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45986.321887962964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45986.321887962964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45986.321887962964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45986.321887962964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45986.321887962964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45986.321887962964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45986.321887962964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45986.321887962964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45986.321887962964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45986.321887962964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45986.321887962964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45986.321887962964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45986.321887962964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45986.321887962964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45986.321887962964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45986.321887962964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45986.321887962964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45986.321887962964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45986.321887962964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45986.321887962964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45986.321887962964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45986.321887962964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45986.321887962964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45986.321887962964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45986.321887962964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45986.321887962964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45986.321887962964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45986.321887962964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45986.321887962964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45986.321887962964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45986.321887962964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45986.321887962964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45986.321887962964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45986.321887962964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45986.321887962964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45986.321887962964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45986.321887962964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45986.321887962964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45986.321887962964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45986.321887962964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45986.321887962964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45986.321887962964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45986.321887962964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45986.321887962964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45986.321887962964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45986.321887962964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45986.321887962964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45986.321887962964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45986.321887962964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45986.321887962964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45986.321887962964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45986.321887962964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45986.321887962964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45986.321887962964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45986.321887962964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45986.321887962964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45986.321887962964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45986.321887962964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45986.321887962964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45986.321887962964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45986.321887962964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45986.321887962964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45986.321887962964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45986.321887962964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45986.321887962964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45986.321887962964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45986.321887962964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45986.321887962964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45986.321887962964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45986.321887962964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45986.321887962964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45986.321887962964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45986.321887962964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45986.321887962964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45986.321887962964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45986.321887962964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45986.321887962964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45986.321887962964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45986.321887962964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45986.321887962964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45986.321887962964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45986.321887962964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45986.321887962964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45986.321887962964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45986.321887962964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45986.321887962964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45986.321887962964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45986.321887962964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45986.321887962964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45986.321887962964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45986.321887962964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45986.321887962964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45986.321887962964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45986.321887962964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45986.321887962964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45986.321887962964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45986.321887962964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45986.321887962964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45986.321887962964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45986.321887962964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45986.321887962964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45986.321887962964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45986.321887962964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45986.321887962964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45986.321887962964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45986.321887962964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45986.321887962964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45986.321887962964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45986.321887962964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45986.321887962964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45986.321887962964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45986.321887962964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45986.321887962964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45986.321887962964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45986.321887962964</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282.84117037036776</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 ca="1" si="0">IFERROR(NOW()-F3,"")</f>
        <v>0.49527916666556848</v>
      </c>
      <c r="H3" s="95">
        <v>45985.805798611109</v>
      </c>
      <c r="I3" s="113" t="str">
        <f>IFERROR(VLOOKUP(D3,DB!A:F,6,0),"")</f>
        <v>Generator-SG</v>
      </c>
      <c r="J3" s="113" t="str">
        <f>IFERROR(VLOOKUP(D3,DB!A:G,7,0),"")</f>
        <v>Dead</v>
      </c>
      <c r="K3" s="97" t="s">
        <v>39122</v>
      </c>
      <c r="L3" s="91" t="str">
        <f>IFERROR(VLOOKUP(D3,DB!A:I,9,0),"")</f>
        <v>Latis</v>
      </c>
    </row>
    <row r="4" spans="1:16" ht="15" customHeight="1">
      <c r="A4" s="113"/>
      <c r="B4" s="113" t="str">
        <f>IFERROR(VLOOKUP(D4,DB!A:K,11,0),"")</f>
        <v/>
      </c>
      <c r="C4" s="93"/>
      <c r="D4" s="91" t="s">
        <v>39123</v>
      </c>
      <c r="E4" s="94"/>
      <c r="F4" s="95"/>
      <c r="G4" s="96">
        <f t="shared" ref="G4:G66" ca="1" si="1">IFERROR(NOW()-F4,"")</f>
        <v>45986.321887962964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1"/>
        <v>45986.321887962964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45986.321887962964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45986.321887962964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45986.321887962964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45986.321887962964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45986.321887962964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45986.321887962964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45986.321887962964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45986.321887962964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45986.321887962964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45986.321887962964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45986.321887962964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45986.321887962964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45986.321887962964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45986.321887962964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45986.321887962964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45986.321887962964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45986.321887962964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45986.321887962964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45986.321887962964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45986.321887962964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45986.321887962964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45986.321887962964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45986.321887962964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45986.321887962964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45986.321887962964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45986.321887962964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45986.321887962964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45986.321887962964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45986.321887962964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45986.321887962964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45986.321887962964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45986.321887962964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45986.321887962964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45986.321887962964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45986.321887962964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45986.321887962964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45986.321887962964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45986.321887962964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45986.321887962964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45986.321887962964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45986.321887962964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45986.321887962964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45986.321887962964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45986.321887962964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45986.321887962964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45986.321887962964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45986.321887962964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45986.321887962964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45986.321887962964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45986.321887962964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45986.321887962964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45986.321887962964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45986.321887962964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45986.321887962964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45986.321887962964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45986.321887962964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45986.321887962964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45986.321887962964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45986.321887962964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45986.321887962964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45986.321887962964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2">IFERROR(NOW()-F67,"")</f>
        <v>45986.321887962964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45986.321887962964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45986.321887962964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45986.321887962964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45986.321887962964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45986.321887962964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45986.321887962964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45986.321887962964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45986.321887962964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45986.321887962964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45986.321887962964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45986.321887962964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45986.321887962964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45986.321887962964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45986.321887962964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45986.321887962964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45986.321887962964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45986.321887962964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45986.321887962964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45986.321887962964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45986.321887962964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45986.321887962964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45986.321887962964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45986.321887962964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45986.321887962964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45986.321887962964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45986.321887962964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45986.321887962964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45986.321887962964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45986.321887962964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45986.321887962964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45986.321887962964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45986.321887962964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45986.321887962964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45986.321887962964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45986.321887962964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45986.321887962964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45986.321887962964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45986.321887962964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45986.321887962964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45986.321887962964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45986.321887962964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45986.321887962964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45986.321887962964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45986.321887962964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45986.321887962964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45986.321887962964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45986.321887962964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45986.321887962964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45986.321887962964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45986.321887962964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45986.321887962964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45986.321887962964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45986.321887962964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45986.321887962964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45986.321887962964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45986.321887962964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45986.321887962964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45986.321887962964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45986.321887962964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45986.321887962964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45986.321887962964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45986.321887962964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45986.321887962964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3">IFERROR(NOW()-F131,"")</f>
        <v>45986.321887962964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45986.321887962964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45986.321887962964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45986.321887962964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45986.321887962964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45986.321887962964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45986.321887962964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45986.321887962964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45986.321887962964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45986.321887962964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45986.321887962964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45986.321887962964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45986.321887962964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45986.321887962964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45986.321887962964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45986.321887962964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45986.321887962964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45986.321887962964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45986.321887962964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45986.321887962964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45986.321887962964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45986.321887962964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45986.321887962964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45986.321887962964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45986.321887962964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45986.321887962964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45986.321887962964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45986.321887962964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45986.321887962964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45986.321887962964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45986.321887962964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45986.321887962964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45986.321887962964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45986.321887962964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45986.321887962964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45986.321887962964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45986.321887962964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45986.321887962964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45986.321887962964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45986.321887962964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45986.321887962964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45986.321887962964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45986.321887962964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45986.321887962964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45986.321887962964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45986.321887962964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45986.321887962964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45986.321887962964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45986.321887962964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45986.321887962964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45986.321887962964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45986.321887962964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45986.321887962964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45986.321887962964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45986.321887962964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45986.321887962964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45986.321887962964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45986.321887962964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45986.321887962964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45986.321887962964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45986.321887962964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45986.321887962964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45986.321887962964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45986.321887962964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4">IFERROR(NOW()-F195,"")</f>
        <v>45986.321887962964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45986.321887962964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45986.321887962964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45986.321887962964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45986.321887962964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45986.321887962964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45986.321887962964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45986.321887962964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45986.321887962964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45986.321887962964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45986.321887962964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45986.321887962964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45986.321887962964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45986.321887962964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45986.321887962964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45986.321887962964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45986.321887962964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45986.321887962964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45986.321887962964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45986.321887962964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45986.321887962964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45986.321887962964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45986.321887962964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45986.321887962964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45986.321887962964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45986.321887962964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45986.321887962964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45986.321887962964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45986.321887962964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45986.321887962964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45986.321887962964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45986.321887962964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45986.321887962964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45986.321887962964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45986.321887962964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45986.321887962964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45986.321887962964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45986.321887962964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45986.321887962964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45986.321887962964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45986.321887962964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45986.321887962964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45986.321887962964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45986.321887962964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45986.321887962964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45986.321887962964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45986.321887962964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45986.321887962964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45986.321887962964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45986.321887962964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45986.321887962964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45986.321887962964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45986.321887962964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45986.321887962964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45986.321887962964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45986.321887962964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45986.321887962964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45986.321887962964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45986.321887962964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45986.321887962964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45986.321887962964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45986.321887962964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45986.321887962964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45986.321887962964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5">IFERROR(NOW()-F259,"")</f>
        <v>45986.321887962964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45986.321887962964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45986.321887962964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45986.321887962964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45986.321887962964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45986.321887962964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45986.321887962964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45986.321887962964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45986.321887962964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45986.321887962964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45986.321887962964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45986.321887962964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45986.321887962964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45986.321887962964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45986.321887962964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45986.321887962964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45986.321887962964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45986.321887962964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45986.321887962964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45986.321887962964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45986.321887962964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45986.321887962964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45986.321887962964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45986.321887962964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45986.321887962964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45986.321887962964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45986.321887962964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45986.321887962964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45986.321887962964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45986.321887962964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45986.321887962964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45986.321887962964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45986.321887962964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45986.321887962964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45986.321887962964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45986.321887962964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45986.321887962964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45986.321887962964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45986.321887962964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45986.321887962964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45986.321887962964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45986.321887962964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45986.321887962964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45986.321887962964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45986.321887962964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45986.321887962964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45986.321887962964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45986.321887962964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45986.321887962964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45986.321887962964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45986.321887962964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45986.321887962964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45986.321887962964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45986.321887962964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45986.321887962964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45986.321887962964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45986.321887962964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45986.321887962964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45986.321887962964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45986.321887962964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45986.321887962964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45986.321887962964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45986.321887962964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45986.321887962964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68" ca="1" si="6">IFERROR(NOW()-F323,"")</f>
        <v>45986.321887962964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45986.321887962964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45986.321887962964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45986.321887962964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45986.321887962964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45986.321887962964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45986.321887962964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45986.321887962964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45986.321887962964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45986.321887962964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45986.321887962964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45986.321887962964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45986.321887962964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45986.321887962964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45986.321887962964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45986.321887962964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45986.321887962964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45986.321887962964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45986.321887962964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45986.321887962964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45986.321887962964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45986.321887962964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45986.321887962964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45986.321887962964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45986.321887962964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45986.321887962964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45986.321887962964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45986.321887962964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45986.321887962964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45986.321887962964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45986.321887962964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45986.321887962964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45986.321887962964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45986.321887962964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45986.321887962964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45986.321887962964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45986.321887962964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45986.321887962964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45986.321887962964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45986.321887962964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45986.321887962964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45986.321887962964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45986.321887962964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45986.321887962964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45986.321887962964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45986.321887962964</v>
      </c>
      <c r="H368" s="95"/>
      <c r="I368" s="113" t="str">
        <f>IFERROR(VLOOKUP(D368,DB!A:F,6,0),"")</f>
        <v/>
      </c>
      <c r="J368" s="113" t="str">
        <f>IFERROR(VLOOKUP(D368,DB!A:G,7,0),"")</f>
        <v/>
      </c>
      <c r="K368" s="97"/>
      <c r="L368" s="91" t="str">
        <f>IFERROR(VLOOKUP(D368,DB!A:I,9,0),"")</f>
        <v/>
      </c>
    </row>
  </sheetData>
  <dataValidations count="2">
    <dataValidation allowBlank="1" showInputMessage="1" showErrorMessage="1" sqref="E1" xr:uid="{A4F81451-56CC-4543-9497-104C4E44EE4B}"/>
    <dataValidation type="list" allowBlank="1" showInputMessage="1" showErrorMessage="1" sqref="E2:E3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94.489827777775645</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39106</v>
      </c>
      <c r="F3" s="38">
        <v>45926.188877314817</v>
      </c>
      <c r="G3" s="108">
        <f t="shared" ref="G3" ca="1" si="0">IFERROR(NOW()-F3,"")</f>
        <v>60.133010648147319</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39106</v>
      </c>
      <c r="F4" s="110">
        <v>45948.661111111112</v>
      </c>
      <c r="G4" s="111">
        <f t="shared" ref="G4" ca="1" si="1">IFERROR(NOW()-F4,"")</f>
        <v>37.660776851851551</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4.9485893518503872</v>
      </c>
      <c r="H5" s="122">
        <v>45981.360798611109</v>
      </c>
      <c r="I5" s="109" t="str">
        <f>IFERROR(VLOOKUP(D5,DB!A:F,6,0),"")</f>
        <v>SCECO</v>
      </c>
      <c r="J5" s="109" t="str">
        <f>IFERROR(VLOOKUP(D5,DB!A:G,7,0),"")</f>
        <v>Dead</v>
      </c>
      <c r="K5" s="109" t="s">
        <v>39131</v>
      </c>
      <c r="L5" s="109" t="str">
        <f>IFERROR(VLOOKUP(D5,DB!A:I,9,0),"")</f>
        <v>Latis</v>
      </c>
    </row>
    <row r="6" spans="1:13">
      <c r="A6" s="109"/>
      <c r="B6" s="109" t="str">
        <f>IFERROR(VLOOKUP(D6,DB!A:K,11,0),"")</f>
        <v/>
      </c>
      <c r="C6" s="109"/>
      <c r="D6" s="109"/>
      <c r="E6" s="109"/>
      <c r="F6" s="109"/>
      <c r="G6" s="111">
        <f ca="1">IFERROR(NOW()-F6,"")</f>
        <v>45986.321887962964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45986.321887962964</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45986.321887962964</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45986.321887962964</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45986.321887962964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45986.321887962964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45986.321887962964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45986.321887962964</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45986.321887962964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45986.321887962964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45986.321887962964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45986.321887962964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45986.321887962964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45986.321887962964</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45986.321887962964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45986.321887962964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45986.321887962964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45986.321887962964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45986.321887962964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45986.321887962964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45986.321887962964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45986.321887962964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45986.321887962964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45986.321887962964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45986.321887962964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45986.321887962964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45986.321887962964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45986.321887962964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45986.321887962964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45986.321887962964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45986.321887962964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45986.321887962964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45986.321887962964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45986.321887962964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45986.321887962964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45986.321887962964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45986.321887962964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45986.321887962964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45986.321887962964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45986.321887962964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45986.321887962964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45986.321887962964</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39132</v>
      </c>
      <c r="B2" s="137" t="str">
        <f>IFERROR(VLOOKUP(D2,DB!A:K,11,0),"")</f>
        <v>R6</v>
      </c>
      <c r="C2" s="138">
        <v>1</v>
      </c>
      <c r="D2" s="137" t="s">
        <v>37390</v>
      </c>
      <c r="E2" s="109" t="s">
        <v>39021</v>
      </c>
      <c r="F2" s="139">
        <v>45986.22452546296</v>
      </c>
      <c r="G2" s="75">
        <f ca="1">IFERROR(NOW()-F2,"-")</f>
        <v>9.7362500004237518E-2</v>
      </c>
      <c r="H2" s="139">
        <v>45986.2187037037</v>
      </c>
      <c r="I2" s="137" t="str">
        <f>IFERROR(VLOOKUP(D2,DB!A:F,6,0),"")</f>
        <v>Generator-SG</v>
      </c>
      <c r="J2" s="137" t="str">
        <f>IFERROR(VLOOKUP(D2,DB!A:G,7,0),"")</f>
        <v>Vandalized</v>
      </c>
      <c r="K2" s="140" t="s">
        <v>39133</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54"/>
      <c r="E3" s="109"/>
      <c r="F3" s="139"/>
      <c r="G3" s="75">
        <f ca="1">IFERROR(NOW()-F3,"-")</f>
        <v>45986.321887962964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45986.321887962964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45986.321887962964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45986.321887962964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45986.321887962964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45986.321887962964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45986.321887962964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45986.321887962964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45986.321887962964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45986.321887962964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45986.321887962964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45986.321887962964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45986.321887962964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45986.321887962964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45986.321887962964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45986.321887962964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45986.321887962964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45986.321887962964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45986.321887962964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45986.321887962964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45986.321887962964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45986.321887962964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45986.321887962964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45986.321887962964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45986.321887962964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45986.321887962964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45986.321887962964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45986.321887962964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45986.321887962964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45986.321887962964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45986.321887962964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45986.321887962964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45986.321887962964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45986.321887962964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45986.321887962964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45986.321887962964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45986.321887962964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45986.321887962964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45986.321887962964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45986.321887962964</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2025-11-25T04:45:02Z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