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86" documentId="120_S{2AC9BD13-BADA-5192-A53E-5A8FF88502F6}" xr6:coauthVersionLast="47" xr6:coauthVersionMax="47" xr10:uidLastSave="{143A902C-7BD7-4E24-A8FD-CC42EE2DE40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J138" i="2"/>
  <c r="J139" i="2"/>
  <c r="J140" i="2"/>
  <c r="J141" i="2"/>
  <c r="J142" i="2"/>
  <c r="J143" i="2"/>
  <c r="J144" i="2"/>
  <c r="J145" i="2"/>
  <c r="J146" i="2"/>
  <c r="J147" i="2"/>
  <c r="J148" i="2"/>
  <c r="J149" i="2"/>
  <c r="J150" i="2"/>
  <c r="J151" i="2"/>
  <c r="J152" i="2"/>
  <c r="J153" i="2"/>
  <c r="J154" i="2"/>
  <c r="J155" i="2"/>
  <c r="J156" i="2"/>
  <c r="I138" i="2"/>
  <c r="I139" i="2"/>
  <c r="I140" i="2"/>
  <c r="I141" i="2"/>
  <c r="I142" i="2"/>
  <c r="I143" i="2"/>
  <c r="I144" i="2"/>
  <c r="I145" i="2"/>
  <c r="I146" i="2"/>
  <c r="I147" i="2"/>
  <c r="I148" i="2"/>
  <c r="I149" i="2"/>
  <c r="I150" i="2"/>
  <c r="I151" i="2"/>
  <c r="I152" i="2"/>
  <c r="I153" i="2"/>
  <c r="I154" i="2"/>
  <c r="I155" i="2"/>
  <c r="I156" i="2"/>
  <c r="G138" i="2"/>
  <c r="G139" i="2"/>
  <c r="G140" i="2"/>
  <c r="G141" i="2"/>
  <c r="G142" i="2"/>
  <c r="G143" i="2"/>
  <c r="G144" i="2"/>
  <c r="G145" i="2"/>
  <c r="G146" i="2"/>
  <c r="G147" i="2"/>
  <c r="G148" i="2"/>
  <c r="G149" i="2"/>
  <c r="G150" i="2"/>
  <c r="G151" i="2"/>
  <c r="G152" i="2"/>
  <c r="G153" i="2"/>
  <c r="G154" i="2"/>
  <c r="G155" i="2"/>
  <c r="G156" i="2"/>
  <c r="B138" i="2"/>
  <c r="B139" i="2"/>
  <c r="B140" i="2"/>
  <c r="B141" i="2"/>
  <c r="B142" i="2"/>
  <c r="B143" i="2"/>
  <c r="B144" i="2"/>
  <c r="B145" i="2"/>
  <c r="B146" i="2"/>
  <c r="B147" i="2"/>
  <c r="B148" i="2"/>
  <c r="B149" i="2"/>
  <c r="B150" i="2"/>
  <c r="B151" i="2"/>
  <c r="B152" i="2"/>
  <c r="B153" i="2"/>
  <c r="B154" i="2"/>
  <c r="B155" i="2"/>
  <c r="B15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<sst xmlns="http://schemas.openxmlformats.org/spreadsheetml/2006/main" count="181550" uniqueCount="39150">
  <si>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</si>
  <si>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</si>
  <si>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</si>
  <si>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</si>
  <si>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</si>
  <si>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</si>
  <si>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</si>
  <si>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</si>
  <si>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</si>
  <si>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</si>
  <si>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</si>
  <si>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</si>
  <si>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</si>
  <si>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</si>
  <si>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</si>
  <si>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</si>
  <si>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</si>
  <si>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</si>
  <si>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</si>
  <si>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</si>
  <si>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</si>
  <si>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</si>
  <si>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</si>
  <si>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</si>
  <si>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</si>
  <si>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</si>
  <si>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</si>
  <si>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</si>
  <si>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</si>
  <si>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</si>
  <si>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</si>
  <si>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</si>
  <si>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</si>
  <si>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</si>
  <si>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</si>
  <si>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</si>
  <si>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</si>
  <si>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</si>
  <si>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</si>
  <si>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</si>
  <si>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</si>
  <si>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</si>
  <si>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</si>
  <si>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</si>
  <si>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</si>
  <si>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</si>
  <si>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</si>
  <si>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</si>
  <si>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</si>
  <si>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</si>
  <si>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</si>
  <si>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</si>
  <si>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</si>
  <si>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</si>
  <si>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</si>
  <si>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</si>
  <si>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</si>
  <si>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</si>
  <si>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</si>
  <si>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</si>
  <si>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</si>
  <si>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</si>
  <si>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</si>
  <si>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</si>
  <si>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</si>
  <si>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</si>
  <si>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</si>
  <si>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</si>
  <si>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</si>
  <si>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</si>
  <si>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</si>
  <si>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</si>
  <si>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</si>
  <si>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</si>
  <si>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</si>
  <si>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</si>
  <si>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</si>
  <si>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</si>
  <si>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</si>
  <si>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</si>
  <si>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</si>
  <si>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</si>
  <si>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</si>
  <si>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</si>
  <si>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</si>
  <si>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</si>
  <si>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</si>
  <si>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</si>
  <si>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</si>
  <si>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</si>
  <si>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</si>
  <si>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</si>
  <si>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</si>
  <si>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</si>
  <si>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</si>
  <si>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</si>
  <si>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</si>
  <si>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</si>
  <si>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</si>
  <si>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</si>
  <si>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</si>
  <si>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</si>
  <si>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</si>
  <si>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</si>
  <si>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</si>
  <si>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</si>
  <si>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</si>
  <si>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</si>
  <si>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</si>
  <si>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</si>
  <si>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</si>
  <si>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</si>
  <si>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</si>
  <si>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</si>
  <si>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</si>
  <si>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</si>
  <si>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</si>
  <si>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</si>
  <si>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</si>
  <si>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</si>
  <si>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</si>
  <si>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</si>
  <si>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</si>
  <si>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</si>
  <si>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</si>
  <si>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</si>
  <si>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</si>
  <si>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</si>
  <si>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</si>
  <si>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</si>
  <si>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</si>
  <si>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</si>
  <si>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</si>
  <si>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</si>
  <si>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</si>
  <si>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</si>
  <si>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</si>
  <si>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</si>
  <si>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</si>
  <si>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</si>
  <si>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</si>
  <si>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</si>
  <si>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</si>
  <si>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</si>
  <si>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</si>
  <si>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</si>
  <si>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</si>
  <si>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</si>
  <si>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</si>
  <si>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</si>
  <si>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</si>
  <si>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</si>
  <si>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</si>
  <si>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</si>
  <si>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</si>
  <si>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</si>
  <si>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</si>
  <si>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</si>
  <si>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</si>
  <si>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</si>
  <si>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</si>
  <si>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</si>
  <si>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</si>
  <si>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</si>
  <si>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</si>
  <si>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</si>
  <si>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</si>
  <si>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</si>
  <si>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</si>
  <si>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</si>
  <si>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</si>
  <si>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</si>
  <si>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</si>
  <si>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</si>
  <si>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</si>
  <si>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</si>
  <si>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</si>
  <si>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</si>
  <si>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</si>
  <si>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</si>
  <si>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</si>
  <si>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</si>
  <si>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</si>
  <si>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</si>
  <si>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</si>
  <si>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</si>
  <si>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</si>
  <si>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</si>
  <si>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</si>
  <si>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</si>
  <si>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</si>
  <si>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</si>
  <si>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</si>
  <si>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</si>
  <si>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</si>
  <si>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</si>
  <si>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</si>
  <si>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</si>
  <si>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</si>
  <si>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</si>
  <si>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</si>
  <si>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</si>
  <si>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</si>
  <si>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</si>
  <si>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</si>
  <si>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</si>
  <si>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</si>
  <si>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</si>
  <si>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</si>
  <si>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</si>
  <si>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</si>
  <si>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</si>
  <si>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</si>
  <si>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</si>
  <si>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</si>
  <si>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</si>
  <si>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</si>
  <si>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</si>
  <si>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</si>
  <si>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</si>
  <si>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</si>
  <si>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</si>
  <si>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</si>
  <si>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</si>
  <si>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</si>
  <si>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</si>
  <si>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</si>
  <si>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</si>
  <si>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</si>
  <si>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</si>
  <si>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</si>
  <si>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</si>
  <si>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</si>
  <si>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</si>
  <si>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</si>
  <si>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</si>
  <si>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</si>
  <si>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</si>
  <si>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</si>
  <si>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</si>
  <si>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</si>
  <si>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</si>
  <si>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</si>
  <si>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</si>
  <si>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</si>
  <si>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</si>
  <si>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</si>
  <si>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</si>
  <si>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</si>
  <si>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</si>
  <si>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</si>
  <si>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</si>
  <si>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</si>
  <si>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</si>
  <si>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</si>
  <si>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</si>
  <si>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</si>
  <si>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</si>
  <si>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</si>
  <si>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</si>
  <si>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</si>
  <si>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</si>
  <si>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</si>
  <si>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</si>
  <si>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</si>
  <si>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</si>
  <si>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</si>
  <si>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</si>
  <si>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</si>
  <si>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</si>
  <si>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</si>
  <si>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</si>
  <si>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</si>
  <si>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</si>
  <si>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</si>
  <si>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</si>
  <si>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</si>
  <si>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</si>
  <si>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</si>
  <si>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</si>
  <si>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</si>
  <si>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</si>
  <si>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</si>
  <si>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</si>
  <si>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</si>
  <si>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</si>
  <si>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</si>
  <si>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</si>
  <si>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</si>
  <si>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</si>
  <si>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</si>
  <si>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</si>
  <si>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</si>
  <si>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</si>
  <si>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</si>
  <si>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</si>
  <si>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</si>
  <si>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</si>
  <si>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</si>
  <si>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</si>
  <si>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</si>
  <si>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</si>
  <si>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</si>
  <si>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</si>
  <si>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</si>
  <si>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</si>
  <si>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</si>
  <si>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</si>
  <si>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</si>
  <si>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</si>
  <si>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</si>
  <si>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</si>
  <si>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</si>
  <si>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</si>
  <si>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</si>
  <si>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</si>
  <si>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</si>
  <si>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</si>
  <si>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</si>
  <si>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</si>
  <si>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</si>
  <si>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</si>
  <si>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</si>
  <si>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</si>
  <si>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</si>
  <si>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</si>
  <si>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</si>
  <si>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</si>
  <si>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</si>
  <si>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</si>
  <si>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</si>
  <si>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</si>
  <si>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</si>
  <si>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</si>
  <si>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</si>
  <si>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</si>
  <si>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</si>
  <si>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</si>
  <si>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</si>
  <si>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</si>
  <si>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</si>
  <si>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</si>
  <si>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</si>
  <si>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</si>
  <si>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</si>
  <si>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</si>
  <si>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</si>
  <si>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</si>
  <si>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</si>
  <si>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</si>
  <si>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</si>
  <si>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</si>
  <si>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</si>
  <si>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</si>
  <si>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</si>
  <si>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</si>
  <si>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</si>
  <si>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</si>
  <si>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</si>
  <si>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</si>
  <si>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</si>
  <si>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</si>
  <si>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</si>
  <si>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</si>
  <si>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</si>
  <si>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</si>
  <si>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</si>
  <si>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</si>
  <si>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</si>
  <si>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</si>
  <si>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</si>
  <si>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</si>
  <si>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</si>
  <si>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</si>
  <si>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</si>
  <si>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</si>
  <si>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</si>
  <si>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</si>
  <si>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</si>
  <si>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</si>
  <si>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</si>
  <si>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</si>
  <si>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</si>
  <si>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</si>
  <si>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</si>
  <si>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</si>
  <si>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</si>
  <si>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</si>
  <si>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</si>
  <si>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</si>
  <si>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</si>
  <si>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</si>
  <si>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</si>
  <si>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</si>
  <si>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</si>
  <si>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</si>
  <si>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</si>
  <si>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</si>
  <si>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</si>
  <si>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</si>
  <si>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</si>
  <si>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</si>
  <si>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</si>
  <si>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</si>
  <si>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</si>
  <si>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</si>
  <si>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</si>
  <si>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</si>
  <si>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</si>
  <si>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</si>
  <si>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</si>
  <si>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</si>
  <si>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</si>
  <si>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</si>
  <si>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</si>
  <si>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</si>
  <si>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</si>
  <si>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</si>
  <si>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</si>
  <si>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</si>
  <si>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</si>
  <si>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</si>
  <si>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</si>
  <si>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</si>
  <si>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</si>
  <si>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</si>
  <si>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</si>
  <si>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</si>
  <si>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</si>
  <si>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</si>
  <si>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</si>
  <si>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</si>
  <si>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</si>
  <si>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</si>
  <si>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</si>
  <si>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</si>
  <si>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</si>
  <si>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</si>
  <si>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</si>
  <si>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</si>
  <si>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</si>
  <si>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</si>
  <si>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</si>
  <si>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</si>
  <si>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</si>
  <si>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</si>
  <si>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</si>
  <si>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</si>
  <si>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</si>
  <si>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</si>
  <si>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</si>
  <si>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</si>
  <si>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</si>
  <si>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</si>
  <si>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</si>
  <si>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</si>
  <si>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</si>
  <si>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</si>
  <si>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</si>
  <si>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</si>
  <si>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</si>
  <si>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</si>
  <si>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</si>
  <si>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</si>
  <si>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</si>
  <si>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</si>
  <si>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</si>
  <si>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</si>
  <si>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</si>
  <si>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</si>
  <si>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</si>
  <si>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</si>
  <si>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</si>
  <si>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</si>
  <si>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</si>
  <si>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</si>
  <si>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</si>
  <si>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</si>
  <si>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</si>
  <si>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</si>
  <si>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</si>
  <si>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</si>
  <si>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</si>
  <si>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</si>
  <si>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</si>
  <si>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</si>
  <si>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</si>
  <si>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</si>
  <si>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</si>
  <si>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</si>
  <si>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</si>
  <si>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</si>
  <si>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</si>
  <si>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</si>
  <si>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</si>
  <si>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</si>
  <si>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</si>
  <si>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</si>
  <si>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</si>
  <si>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</si>
  <si>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</si>
  <si>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</si>
  <si>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</si>
  <si>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</si>
  <si>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</si>
  <si>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</si>
  <si>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</si>
  <si>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</si>
  <si>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</si>
  <si>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</si>
  <si>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</si>
  <si>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</si>
  <si>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</si>
  <si>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</si>
  <si>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</si>
  <si>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</si>
  <si>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</si>
  <si>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</si>
  <si>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</si>
  <si>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</si>
  <si>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</si>
  <si>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</si>
  <si>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</si>
  <si>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</si>
  <si>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</si>
  <si>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</si>
  <si>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</si>
  <si>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</si>
  <si>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</si>
  <si>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</si>
  <si>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</si>
  <si>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</si>
  <si>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</si>
  <si>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</si>
  <si>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</si>
  <si>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</si>
  <si>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</si>
  <si>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</si>
  <si>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</si>
  <si>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</si>
  <si>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</si>
  <si>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</si>
  <si>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</si>
  <si>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</si>
  <si>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</si>
  <si>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</si>
  <si>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</si>
  <si>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</si>
  <si>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</si>
  <si>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</si>
  <si>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</si>
  <si>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</si>
  <si>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</si>
  <si>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</si>
  <si>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</si>
  <si>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</si>
  <si>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</si>
  <si>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</si>
  <si>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</si>
  <si>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</si>
  <si>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</si>
  <si>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</si>
  <si>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</si>
  <si>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</si>
  <si>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</si>
  <si>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</si>
  <si>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</si>
  <si>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</si>
  <si>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</si>
  <si>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</si>
  <si>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</si>
  <si>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</si>
  <si>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</si>
  <si>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</si>
  <si>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</si>
  <si>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</si>
  <si>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</si>
  <si>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</si>
  <si>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</si>
  <si>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</si>
  <si>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</si>
  <si>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</si>
  <si>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</si>
  <si>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</si>
  <si>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</si>
  <si>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</si>
  <si>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</si>
  <si>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</si>
  <si>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</si>
  <si>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</si>
  <si>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</si>
  <si>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</si>
  <si>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</si>
  <si>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</si>
  <si>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</si>
  <si>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</si>
  <si>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</si>
  <si>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</si>
  <si>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</si>
  <si>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</si>
  <si>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</si>
  <si>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</si>
  <si>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</si>
  <si>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</si>
  <si>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</si>
  <si>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</si>
  <si>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</si>
  <si>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</si>
  <si>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</si>
  <si>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</si>
  <si>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</si>
  <si>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</si>
  <si>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</si>
  <si>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</si>
  <si>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</si>
  <si>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</si>
  <si>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</si>
  <si>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</si>
  <si>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</si>
  <si>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</si>
  <si>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</si>
  <si>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</si>
  <si>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</si>
  <si>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</si>
  <si>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</si>
  <si>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</si>
  <si>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</si>
  <si>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</si>
  <si>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</si>
  <si>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</si>
  <si>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</si>
  <si>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</si>
  <si>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</si>
  <si>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</si>
  <si>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</si>
  <si>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</si>
  <si>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</si>
  <si>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</si>
  <si>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</si>
  <si>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</si>
  <si>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</si>
  <si>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</si>
  <si>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</si>
  <si>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</si>
  <si>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</si>
  <si>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</si>
  <si>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</si>
  <si>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</si>
  <si>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</si>
  <si>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</si>
  <si>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</si>
  <si>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</si>
  <si>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</si>
  <si>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</si>
  <si>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</si>
  <si>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</si>
  <si>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</si>
  <si>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</si>
  <si>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</si>
  <si>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</si>
  <si>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</si>
  <si>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</si>
  <si>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</si>
  <si>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</si>
  <si>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</si>
  <si>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</si>
  <si>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</si>
  <si>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</si>
  <si>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</si>
  <si>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</si>
  <si>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</si>
  <si>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</si>
  <si>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</si>
  <si>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</si>
  <si>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</si>
  <si>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</si>
  <si>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</si>
  <si>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</si>
  <si>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</si>
  <si>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</si>
  <si>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</si>
  <si>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</si>
  <si>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</si>
  <si>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</si>
  <si>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</si>
  <si>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</si>
  <si>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</si>
  <si>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</si>
  <si>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</si>
  <si>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</si>
  <si>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</si>
  <si>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</si>
  <si>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</si>
  <si>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</si>
  <si>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</si>
  <si>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</si>
  <si>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</si>
  <si>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</si>
  <si>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</si>
  <si>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</si>
  <si>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</si>
  <si>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</si>
  <si>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</si>
  <si>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</si>
  <si>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</si>
  <si>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</si>
  <si>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</si>
  <si>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</si>
  <si>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</si>
  <si>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</si>
  <si>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</si>
  <si>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</si>
  <si>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</si>
  <si>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</si>
  <si>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</si>
  <si>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</si>
  <si>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</si>
  <si>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</si>
  <si>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</si>
  <si>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</si>
  <si>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</si>
  <si>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</si>
  <si>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</si>
  <si>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</si>
  <si>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</si>
  <si>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</si>
  <si>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</si>
  <si>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</si>
  <si>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</si>
  <si>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</si>
  <si>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</si>
  <si>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</si>
  <si>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</si>
  <si>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</si>
  <si>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</si>
  <si>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</si>
  <si>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</si>
  <si>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</si>
  <si>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</si>
  <si>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</si>
  <si>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</si>
  <si>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</si>
  <si>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</si>
  <si>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</si>
  <si>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</si>
  <si>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</si>
  <si>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</si>
  <si>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</si>
  <si>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</si>
  <si>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</si>
  <si>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</si>
  <si>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</si>
  <si>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</si>
  <si>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</si>
  <si>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</si>
  <si>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</si>
  <si>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</si>
  <si>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</si>
  <si>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</si>
  <si>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</si>
  <si>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</si>
  <si>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</si>
  <si>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</si>
  <si>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</si>
  <si>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</si>
  <si>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</si>
  <si>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</si>
  <si>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</si>
  <si>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</si>
  <si>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</si>
  <si>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</si>
  <si>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</si>
  <si>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</si>
  <si>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</si>
  <si>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</si>
  <si>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</si>
  <si>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</si>
  <si>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</si>
  <si>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</si>
  <si>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</si>
  <si>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</si>
  <si>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</si>
  <si>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</si>
  <si>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</si>
  <si>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</si>
  <si>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</si>
  <si>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</si>
  <si>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</si>
  <si>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</si>
  <si>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</si>
  <si>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</si>
  <si>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</si>
  <si>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</si>
  <si>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</si>
  <si>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</si>
  <si>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</si>
  <si>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</si>
  <si>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</si>
  <si>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</si>
  <si>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</si>
  <si>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</si>
  <si>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</si>
  <si>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</si>
  <si>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</si>
  <si>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</si>
  <si>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</si>
  <si>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</si>
  <si>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</si>
  <si>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</si>
  <si>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</si>
  <si>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</si>
  <si>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</si>
  <si>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</si>
  <si>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</si>
  <si>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</si>
  <si>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</si>
  <si>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</si>
  <si>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</si>
  <si>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</si>
  <si>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</si>
  <si>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</si>
  <si>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</si>
  <si>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</si>
  <si>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</si>
  <si>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</si>
  <si>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</si>
  <si>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</si>
  <si>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</si>
  <si>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</si>
  <si>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</si>
  <si>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</si>
  <si>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</si>
  <si>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</si>
  <si>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</si>
  <si>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</si>
  <si>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</si>
  <si>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</si>
  <si>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</si>
  <si>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</si>
  <si>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</si>
  <si>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</si>
  <si>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</si>
  <si>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</si>
  <si>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</si>
  <si>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</si>
  <si>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</si>
  <si>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</si>
  <si>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</si>
  <si>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</si>
  <si>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</si>
  <si>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</si>
  <si>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</si>
  <si>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</si>
  <si>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</si>
  <si>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</si>
  <si>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</si>
  <si>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</si>
  <si>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</si>
  <si>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</si>
  <si>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</si>
  <si>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</si>
  <si>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</si>
  <si>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</si>
  <si>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</si>
  <si>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</si>
  <si>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</si>
  <si>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</si>
  <si>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</si>
  <si>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</si>
  <si>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</si>
  <si>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</si>
  <si>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</si>
  <si>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</si>
  <si>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</si>
  <si>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</si>
  <si>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</si>
  <si>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</si>
  <si>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</si>
  <si>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</si>
  <si>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</si>
  <si>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</si>
  <si>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</si>
  <si>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</si>
  <si>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</si>
  <si>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</si>
  <si>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</si>
  <si>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</si>
  <si>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</si>
  <si>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</si>
  <si>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</si>
  <si>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</si>
  <si>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</si>
  <si>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</si>
  <si>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</si>
  <si>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</si>
  <si>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</si>
  <si>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</si>
  <si>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</si>
  <si>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</si>
  <si>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</si>
  <si>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</si>
  <si>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</si>
  <si>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</si>
  <si>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</si>
  <si>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</si>
  <si>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</si>
  <si>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</si>
  <si>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</si>
  <si>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</si>
  <si>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</si>
  <si>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</si>
  <si>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</si>
  <si>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</si>
  <si>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</si>
  <si>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</si>
  <si>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</si>
  <si>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</si>
  <si>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</si>
  <si>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</si>
  <si>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</si>
  <si>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</si>
  <si>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</si>
  <si>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</si>
  <si>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</si>
  <si>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</si>
  <si>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</si>
  <si>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</si>
  <si>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</si>
  <si>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</si>
  <si>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</si>
  <si>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</si>
  <si>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</si>
  <si>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</si>
  <si>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</si>
  <si>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</si>
  <si>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</si>
  <si>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</si>
  <si>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</si>
  <si>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</si>
  <si>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</si>
  <si>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</si>
  <si>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</si>
  <si>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</si>
  <si>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</si>
  <si>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</si>
  <si>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</si>
  <si>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</si>
  <si>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</si>
  <si>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</si>
  <si>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</si>
  <si>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</si>
  <si>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</si>
  <si>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</si>
  <si>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</si>
  <si>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</si>
  <si>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</si>
  <si>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</si>
  <si>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</si>
  <si>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</si>
  <si>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</si>
  <si>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</si>
  <si>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</si>
  <si>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</si>
  <si>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</si>
  <si>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</si>
  <si>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</si>
  <si>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</si>
  <si>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</si>
  <si>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</si>
  <si>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</si>
  <si>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</si>
  <si>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</si>
  <si>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</si>
  <si>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</si>
  <si>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</si>
  <si>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</si>
  <si>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</si>
  <si>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</si>
  <si>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</si>
  <si>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</si>
  <si>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</si>
  <si>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</si>
  <si>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</si>
  <si>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</si>
  <si>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</si>
  <si>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</si>
  <si>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</si>
  <si>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</si>
  <si>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</si>
  <si>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</si>
  <si>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</si>
  <si>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</si>
  <si>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</si>
  <si>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</si>
  <si>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</si>
  <si>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</si>
  <si>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</si>
  <si>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</si>
  <si>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</si>
  <si>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</si>
  <si>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</si>
  <si>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</si>
  <si>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</si>
  <si>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</si>
  <si>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</si>
  <si>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</si>
  <si>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</si>
  <si>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</si>
  <si>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</si>
  <si>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</si>
  <si>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</si>
  <si>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</si>
  <si>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</si>
  <si>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</si>
  <si>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</si>
  <si>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</si>
  <si>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</si>
  <si>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</si>
  <si>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</si>
  <si>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</si>
  <si>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</si>
  <si>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</si>
  <si>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</si>
  <si>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</si>
  <si>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</si>
  <si>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</si>
  <si>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</si>
  <si>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</si>
  <si>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</si>
  <si>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</si>
  <si>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</si>
  <si>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</si>
  <si>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</si>
  <si>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</si>
  <si>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</si>
  <si>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</si>
  <si>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</si>
  <si>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</si>
  <si>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</si>
  <si>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</si>
  <si>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</si>
  <si>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</si>
  <si>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</si>
  <si>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</si>
  <si>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</si>
  <si>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</si>
  <si>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</si>
  <si>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</si>
  <si>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</si>
  <si>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</si>
  <si>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</si>
  <si>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</si>
  <si>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</si>
  <si>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</si>
  <si>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</si>
  <si>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</si>
  <si>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</si>
  <si>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</si>
  <si>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</si>
  <si>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</si>
  <si>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</si>
  <si>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</si>
  <si>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</si>
  <si>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</si>
  <si>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</si>
  <si>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</si>
  <si>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</si>
  <si>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</si>
  <si>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</si>
  <si>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</si>
  <si>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</si>
  <si>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</si>
  <si>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</si>
  <si>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</si>
  <si>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</si>
  <si>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</si>
  <si>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</si>
  <si>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</si>
  <si>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</si>
  <si>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</si>
  <si>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</si>
  <si>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</si>
  <si>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</si>
  <si>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</si>
  <si>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</si>
  <si>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</si>
  <si>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</si>
  <si>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</si>
  <si>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</si>
  <si>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</si>
  <si>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</si>
  <si>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</si>
  <si>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</si>
  <si>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</si>
  <si>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</si>
  <si>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</si>
  <si>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</si>
  <si>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</si>
  <si>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</si>
  <si>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</si>
  <si>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</si>
  <si>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</si>
  <si>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</si>
  <si>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</si>
  <si>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</si>
  <si>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</si>
  <si>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</si>
  <si>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</si>
  <si>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</si>
  <si>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</si>
  <si>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</si>
  <si>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</si>
  <si>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</si>
  <si>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</si>
  <si>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</si>
  <si>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</si>
  <si>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</si>
  <si>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</si>
  <si>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</si>
  <si>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</si>
  <si>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</si>
  <si>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</si>
  <si>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</si>
  <si>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</si>
  <si>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</si>
  <si>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</si>
  <si>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</si>
  <si>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</si>
  <si>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</si>
  <si>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</si>
  <si>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</si>
  <si>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</si>
  <si>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</si>
  <si>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</si>
  <si>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</si>
  <si>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</si>
  <si>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</si>
  <si>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</si>
  <si>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</si>
  <si>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</si>
  <si>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</si>
  <si>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</si>
  <si>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</si>
  <si>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</si>
  <si>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</si>
  <si>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</si>
  <si>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</si>
  <si>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</si>
  <si>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</si>
  <si>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</si>
  <si>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</si>
  <si>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</si>
  <si>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</si>
  <si>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</si>
  <si>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</si>
  <si>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</si>
  <si>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</si>
  <si>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</si>
  <si>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</si>
  <si>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</si>
  <si>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</si>
  <si>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</si>
  <si>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</si>
  <si>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</si>
  <si>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</si>
  <si>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</si>
  <si>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</si>
  <si>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</si>
  <si>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</si>
  <si>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</si>
  <si>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</si>
  <si>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</si>
  <si>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</si>
  <si>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</si>
  <si>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</si>
  <si>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</si>
  <si>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</si>
  <si>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</si>
  <si>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</si>
  <si>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</si>
  <si>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</si>
  <si>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</si>
  <si>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</si>
  <si>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</si>
  <si>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</si>
  <si>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</si>
  <si>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</si>
  <si>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</si>
  <si>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</si>
  <si>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</si>
  <si>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</si>
  <si>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</si>
  <si>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</si>
  <si>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</si>
  <si>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</si>
  <si>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</si>
  <si>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</si>
  <si>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</si>
  <si>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</si>
  <si>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</si>
  <si>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</si>
  <si>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</si>
  <si>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</si>
  <si>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</si>
  <si>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</si>
  <si>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</si>
  <si>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</si>
  <si>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</si>
  <si>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</si>
  <si>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</si>
  <si>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</si>
  <si>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</si>
  <si>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</si>
  <si>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</si>
  <si>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</si>
  <si>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</si>
  <si>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</si>
  <si>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</si>
  <si>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</si>
  <si>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</si>
  <si>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</si>
  <si>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</si>
  <si>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</si>
  <si>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</si>
  <si>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</si>
  <si>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</si>
  <si>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</si>
  <si>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</si>
  <si>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</si>
  <si>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</si>
  <si>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</si>
  <si>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</si>
  <si>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</si>
  <si>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</si>
  <si>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</si>
  <si>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</si>
  <si>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</si>
  <si>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</si>
  <si>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</si>
  <si>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</si>
  <si>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</si>
  <si>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</si>
  <si>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</si>
  <si>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</si>
  <si>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</si>
  <si>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</si>
  <si>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</si>
  <si>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</si>
  <si>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</si>
  <si>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</si>
  <si>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</si>
  <si>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</si>
  <si>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</si>
  <si>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</si>
  <si>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</si>
  <si>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</si>
  <si>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</si>
  <si>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</si>
  <si>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</si>
  <si>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</si>
  <si>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</si>
  <si>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</si>
  <si>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</si>
  <si>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</si>
  <si>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</si>
  <si>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</si>
  <si>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</si>
  <si>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</si>
  <si>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</si>
  <si>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</si>
  <si>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</si>
  <si>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</si>
  <si>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</si>
  <si>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</si>
  <si>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</si>
  <si>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</si>
  <si>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</si>
  <si>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</si>
  <si>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</si>
  <si>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</si>
  <si>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</si>
  <si>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</si>
  <si>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</si>
  <si>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</si>
  <si>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</si>
  <si>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</si>
  <si>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</si>
  <si>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</si>
  <si>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</si>
  <si>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</si>
  <si>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</si>
  <si>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</si>
  <si>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</si>
  <si>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</si>
  <si>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</si>
  <si>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</si>
  <si>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</si>
  <si>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</si>
  <si>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</si>
  <si>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</si>
  <si>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</si>
  <si>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</si>
  <si>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</si>
  <si>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</si>
  <si>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</si>
  <si>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</si>
  <si>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</si>
  <si>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</si>
  <si>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</si>
  <si>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</si>
  <si>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</si>
  <si>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</si>
  <si>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</si>
  <si>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</si>
  <si>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</si>
  <si>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</si>
  <si>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</si>
  <si>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</si>
  <si>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</si>
  <si>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</si>
  <si>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</si>
  <si>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</si>
  <si>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</si>
  <si>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</si>
  <si>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</si>
  <si>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</si>
  <si>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</si>
  <si>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</si>
  <si>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</si>
  <si>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</si>
  <si>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</si>
  <si>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</si>
  <si>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</si>
  <si>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</si>
  <si>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</si>
  <si>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</si>
  <si>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</si>
  <si>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</si>
  <si>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</si>
  <si>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</si>
  <si>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</si>
  <si>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</si>
  <si>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</si>
  <si>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</si>
  <si>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</si>
  <si>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</si>
  <si>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</si>
  <si>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</si>
  <si>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</si>
  <si>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</si>
  <si>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</si>
  <si>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</si>
  <si>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</si>
  <si>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</si>
  <si>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</si>
  <si>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</si>
  <si>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</si>
  <si>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</si>
  <si>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</si>
  <si>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</si>
  <si>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</si>
  <si>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</si>
  <si>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</si>
  <si>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</si>
  <si>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</si>
  <si>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</si>
  <si>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</si>
  <si>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</si>
  <si>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</si>
  <si>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</si>
  <si>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</si>
  <si>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</si>
  <si>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</si>
  <si>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</si>
  <si>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</si>
  <si>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</si>
  <si>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</si>
  <si>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</si>
  <si>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</si>
  <si>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</si>
  <si>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</si>
  <si>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</si>
  <si>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</si>
  <si>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</si>
  <si>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</si>
  <si>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</si>
  <si>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</si>
  <si>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</si>
  <si>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</si>
  <si>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</si>
  <si>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</si>
  <si>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</si>
  <si>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</si>
  <si>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</si>
  <si>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</si>
  <si>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</si>
  <si>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</si>
  <si>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</si>
  <si>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</si>
  <si>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</si>
  <si>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</si>
  <si>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</si>
  <si>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</si>
  <si>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</si>
  <si>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</si>
  <si>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</si>
  <si>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</si>
  <si>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</si>
  <si>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</si>
  <si>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</si>
  <si>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</si>
  <si>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</si>
  <si>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</si>
  <si>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</si>
  <si>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</si>
  <si>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</si>
  <si>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</si>
  <si>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</si>
  <si>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</si>
  <si>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</si>
  <si>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</si>
  <si>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</si>
  <si>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</si>
  <si>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</si>
  <si>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</si>
  <si>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</si>
  <si>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</si>
  <si>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</si>
  <si>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</si>
  <si>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</si>
  <si>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</si>
  <si>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</si>
  <si>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</si>
  <si>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</si>
  <si>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</si>
  <si>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</si>
  <si>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</si>
  <si>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</si>
  <si>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</si>
  <si>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</si>
  <si>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</si>
  <si>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</si>
  <si>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</si>
  <si>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</si>
  <si>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</si>
  <si>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</si>
  <si>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</si>
  <si>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</si>
  <si>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</si>
  <si>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</si>
  <si>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</si>
  <si>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</si>
  <si>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</si>
  <si>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</si>
  <si>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</si>
  <si>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</si>
  <si>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</si>
  <si>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</si>
  <si>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</si>
  <si>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</si>
  <si>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</si>
  <si>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</si>
  <si>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</si>
  <si>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</si>
  <si>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</si>
  <si>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</si>
  <si>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</si>
  <si>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</si>
  <si>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</si>
  <si>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</si>
  <si>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</si>
  <si>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</si>
  <si>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</si>
  <si>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</si>
  <si>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</si>
  <si>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</si>
  <si>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</si>
  <si>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</si>
  <si>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</si>
  <si>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</si>
  <si>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</si>
  <si>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</si>
  <si>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</si>
  <si>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</si>
  <si>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</si>
  <si>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</si>
  <si>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</si>
  <si>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</si>
  <si>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</si>
  <si>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</si>
  <si>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</si>
  <si>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</si>
  <si>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</si>
  <si>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</si>
  <si>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</si>
  <si>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</si>
  <si>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</si>
  <si>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</si>
  <si>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</si>
  <si>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</si>
  <si>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</si>
  <si>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</si>
  <si>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</si>
  <si>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</si>
  <si>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</si>
  <si>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</si>
  <si>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</si>
  <si>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</si>
  <si>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</si>
  <si>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</si>
  <si>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</si>
  <si>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</si>
  <si>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</si>
  <si>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</si>
  <si>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</si>
  <si>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</si>
  <si>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</si>
  <si>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</si>
  <si>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</si>
  <si>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</si>
  <si>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</si>
  <si>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</si>
  <si>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</si>
  <si>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</si>
  <si>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</si>
  <si>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</si>
  <si>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</si>
  <si>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</si>
  <si>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</si>
  <si>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</si>
  <si>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</si>
  <si>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</si>
  <si>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</si>
  <si>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</si>
  <si>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</si>
  <si>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</si>
  <si>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</si>
  <si>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</si>
  <si>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</si>
  <si>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</si>
  <si>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</si>
  <si>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</si>
  <si>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</si>
  <si>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</si>
  <si>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</si>
  <si>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</si>
  <si>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</si>
  <si>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</si>
  <si>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</si>
  <si>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</si>
  <si>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</si>
  <si>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</si>
  <si>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</si>
  <si>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</si>
  <si>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</si>
  <si>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</si>
  <si>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</si>
  <si>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</si>
  <si>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</si>
  <si>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</si>
  <si>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</si>
  <si>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</si>
  <si>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</si>
  <si>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</si>
  <si>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</si>
  <si>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</si>
  <si>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</si>
  <si>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</si>
  <si>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</si>
  <si>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</si>
  <si>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</si>
  <si>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</si>
  <si>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</si>
  <si>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</si>
  <si>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</si>
  <si>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</si>
  <si>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</si>
  <si>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</si>
  <si>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</si>
  <si>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</si>
  <si>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</si>
  <si>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</si>
  <si>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</si>
  <si>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</si>
  <si>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</si>
  <si>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</si>
  <si>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</si>
  <si>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</si>
  <si>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</si>
  <si>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</si>
  <si>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</si>
  <si>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</si>
  <si>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</si>
  <si>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</si>
  <si>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</si>
  <si>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</si>
  <si>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</si>
  <si>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</si>
  <si>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</si>
  <si>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</si>
  <si>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</si>
  <si>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</si>
  <si>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</si>
  <si>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</si>
  <si>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</si>
  <si>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</si>
  <si>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</si>
  <si>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</si>
  <si>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</si>
  <si>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</si>
  <si>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</si>
  <si>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</si>
  <si>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</si>
  <si>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</si>
  <si>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</si>
  <si>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</si>
  <si>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</si>
  <si>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</si>
  <si>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</si>
  <si>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</si>
  <si>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</si>
  <si>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</si>
  <si>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</si>
  <si>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</si>
  <si>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</si>
  <si>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</si>
  <si>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</si>
  <si>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</si>
  <si>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</si>
  <si>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</si>
  <si>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</si>
  <si>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</si>
  <si>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</si>
  <si>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</si>
  <si>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</si>
  <si>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</si>
  <si>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</si>
  <si>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</si>
  <si>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</si>
  <si>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</si>
  <si>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</si>
  <si>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</si>
  <si>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</si>
  <si>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</si>
  <si>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</si>
  <si>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</si>
  <si>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</si>
  <si>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</si>
  <si>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</si>
  <si>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</si>
  <si>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</si>
  <si>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</si>
  <si>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</si>
  <si>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</si>
  <si>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</si>
  <si>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</si>
  <si>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</si>
  <si>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</si>
  <si>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</si>
  <si>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</si>
  <si>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</si>
  <si>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</si>
  <si>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</si>
  <si>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</si>
  <si>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</si>
  <si>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</si>
  <si>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</si>
  <si>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</si>
  <si>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</si>
  <si>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</si>
  <si>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</si>
  <si>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</si>
  <si>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</si>
  <si>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</si>
  <si>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</si>
  <si>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</si>
  <si>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</si>
  <si>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</si>
  <si>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</si>
  <si>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</si>
  <si>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</si>
  <si>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</si>
  <si>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</si>
  <si>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</si>
  <si>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</si>
  <si>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</si>
  <si>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</si>
  <si>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</si>
  <si>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</si>
  <si>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</si>
  <si>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</si>
  <si>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</si>
  <si>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</si>
  <si>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</si>
  <si>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</si>
  <si>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</si>
  <si>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</si>
  <si>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</si>
  <si>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</si>
  <si>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</si>
  <si>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</si>
  <si>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</si>
  <si>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</si>
  <si>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</si>
  <si>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</si>
  <si>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</si>
  <si>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</si>
  <si>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</si>
  <si>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</si>
  <si>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</si>
  <si>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</si>
  <si>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</si>
  <si>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</si>
  <si>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</si>
  <si>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</si>
  <si>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</si>
  <si>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</si>
  <si>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</si>
  <si>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</si>
  <si>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</si>
  <si>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</si>
  <si>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</si>
  <si>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</si>
  <si>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</si>
  <si>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</si>
  <si>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</si>
  <si>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</si>
  <si>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</si>
  <si>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</si>
  <si>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</si>
  <si>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</si>
  <si>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</si>
  <si>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</si>
  <si>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</si>
  <si>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</si>
  <si>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</si>
  <si>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</si>
  <si>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</si>
  <si>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</si>
  <si>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</si>
  <si>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</si>
  <si>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</si>
  <si>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</si>
  <si>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</si>
  <si>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</si>
  <si>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</si>
  <si>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</si>
  <si>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</si>
  <si>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</si>
  <si>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</si>
  <si>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</si>
  <si>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</si>
  <si>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</si>
  <si>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</si>
  <si>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</si>
  <si>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</si>
  <si>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</si>
  <si>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</si>
  <si>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</si>
  <si>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</si>
  <si>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</si>
  <si>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</si>
  <si>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</si>
  <si>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</si>
  <si>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</si>
  <si>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</si>
  <si>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</si>
  <si>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</si>
  <si>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</si>
  <si>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</si>
  <si>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</si>
  <si>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</si>
  <si>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</si>
  <si>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</si>
  <si>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</si>
  <si>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</si>
  <si>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</si>
  <si>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</si>
  <si>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</si>
  <si>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</si>
  <si>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</si>
  <si>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</si>
  <si>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</si>
  <si>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</si>
  <si>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</si>
  <si>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</si>
  <si>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</si>
  <si>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</si>
  <si>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</si>
  <si>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</si>
  <si>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</si>
  <si>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</si>
  <si>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</si>
  <si>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</si>
  <si>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</si>
  <si>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</si>
  <si>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</si>
  <si>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</si>
  <si>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</si>
  <si>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</si>
  <si>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</si>
  <si>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</si>
  <si>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</si>
  <si>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</si>
  <si>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</si>
  <si>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</si>
  <si>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</si>
  <si>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</si>
  <si>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</si>
  <si>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</si>
  <si>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</si>
  <si>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</si>
  <si>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</si>
  <si>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</si>
  <si>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</si>
  <si>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</si>
  <si>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</si>
  <si>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</si>
  <si>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</si>
  <si>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</si>
  <si>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</si>
  <si>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</si>
  <si>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</si>
  <si>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</si>
  <si>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</si>
  <si>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</si>
  <si>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</si>
  <si>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</si>
  <si>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</si>
  <si>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</si>
  <si>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</si>
  <si>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</si>
  <si>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</si>
  <si>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</si>
  <si>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</si>
  <si>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</si>
  <si>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</si>
  <si>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</si>
  <si>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</si>
  <si>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</si>
  <si>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</si>
  <si>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</si>
  <si>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</si>
  <si>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</si>
  <si>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</si>
  <si>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</si>
  <si>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</si>
  <si>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</si>
  <si>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</si>
  <si>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</si>
  <si>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</si>
  <si>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</si>
  <si>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</si>
  <si>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</si>
  <si>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</si>
  <si>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</si>
  <si>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</si>
  <si>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</si>
  <si>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</si>
  <si>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</si>
  <si>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</si>
  <si>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</si>
  <si>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</si>
  <si>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</si>
  <si>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</si>
  <si>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</si>
  <si>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</si>
  <si>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</si>
  <si>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</si>
  <si>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</si>
  <si>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</si>
  <si>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</si>
  <si>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</si>
  <si>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</si>
  <si>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</si>
  <si>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</si>
  <si>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</si>
  <si>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</si>
  <si>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</si>
  <si>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</si>
  <si>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</si>
  <si>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</si>
  <si>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</si>
  <si>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</si>
  <si>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</si>
  <si>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</si>
  <si>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</si>
  <si>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</si>
  <si>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</si>
  <si>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</si>
  <si>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</si>
  <si>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</si>
  <si>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</si>
  <si>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</si>
  <si>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</si>
  <si>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</si>
  <si>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</si>
  <si>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</si>
  <si>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</si>
  <si>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</si>
  <si>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</si>
  <si>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</si>
  <si>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</si>
  <si>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</si>
  <si>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</si>
  <si>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</si>
  <si>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</si>
  <si>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</si>
  <si>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</si>
  <si>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</si>
  <si>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</si>
  <si>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</si>
  <si>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</si>
  <si>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</si>
  <si>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</si>
  <si>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</si>
  <si>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</si>
  <si>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</si>
  <si>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</si>
  <si>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</si>
  <si>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</si>
  <si>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</si>
  <si>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</si>
  <si>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</si>
  <si>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</si>
  <si>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</si>
  <si>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</si>
  <si>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</si>
  <si>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</si>
  <si>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</si>
  <si>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</si>
  <si>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</si>
  <si>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</si>
  <si>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</si>
  <si>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</si>
  <si>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</si>
  <si>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</si>
  <si>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</si>
  <si>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</si>
  <si>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</si>
  <si>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</si>
  <si>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</si>
  <si>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</si>
  <si>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</si>
  <si>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</si>
  <si>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</si>
  <si>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</si>
  <si>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</si>
  <si>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</si>
  <si>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</si>
  <si>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</si>
  <si>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</si>
  <si>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</si>
  <si>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</si>
  <si>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</si>
  <si>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</si>
  <si>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</si>
  <si>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</si>
  <si>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</si>
  <si>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</si>
  <si>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</si>
  <si>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</si>
  <si>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</si>
  <si>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</si>
  <si>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</si>
  <si>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</si>
  <si>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</si>
  <si>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</si>
  <si>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</si>
  <si>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</si>
  <si>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</si>
  <si>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</si>
  <si>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</si>
  <si>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</si>
  <si>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</si>
  <si>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</si>
  <si>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</si>
  <si>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</si>
  <si>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</si>
  <si>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</si>
  <si>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</si>
  <si>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</si>
  <si>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</si>
  <si>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</si>
  <si>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</si>
  <si>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</si>
  <si>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</si>
  <si>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</si>
  <si>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</si>
  <si>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</si>
  <si>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</si>
  <si>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</si>
  <si>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</si>
  <si>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</si>
  <si>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</si>
  <si>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</si>
  <si>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</si>
  <si>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</si>
  <si>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</si>
  <si>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</si>
  <si>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</si>
  <si>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</si>
  <si>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</si>
  <si>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</si>
  <si>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</si>
  <si>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</si>
  <si>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</si>
  <si>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</si>
  <si>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</si>
  <si>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</si>
  <si>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</si>
  <si>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</si>
  <si>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</si>
  <si>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</si>
  <si>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</si>
  <si>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</si>
  <si>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</si>
  <si>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</si>
  <si>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</si>
  <si>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</si>
  <si>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</si>
  <si>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</si>
  <si>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</si>
  <si>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</si>
  <si>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</si>
  <si>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</si>
  <si>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</si>
  <si>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</si>
  <si>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</si>
  <si>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</si>
  <si>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</si>
  <si>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</si>
  <si>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</si>
  <si>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</si>
  <si>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</si>
  <si>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</si>
  <si>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</si>
  <si>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</si>
  <si>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</si>
  <si>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</si>
  <si>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</si>
  <si>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</si>
  <si>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</si>
  <si>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</si>
  <si>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</si>
  <si>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</si>
  <si>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</si>
  <si>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</si>
  <si>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</si>
  <si>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</si>
  <si>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</si>
  <si>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</si>
  <si>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</si>
  <si>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</si>
  <si>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</si>
  <si>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</si>
  <si>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</si>
  <si>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</si>
  <si>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</si>
  <si>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</si>
  <si>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</si>
  <si>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</si>
  <si>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</si>
  <si>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</si>
  <si>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</si>
  <si>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</si>
  <si>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</si>
  <si>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</si>
  <si>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</si>
  <si>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</si>
  <si>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</si>
  <si>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</si>
  <si>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</si>
  <si>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</si>
  <si>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</si>
  <si>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</si>
  <si>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</si>
  <si>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</si>
  <si>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</si>
  <si>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</si>
  <si>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</si>
  <si>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</si>
  <si>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</si>
  <si>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</si>
  <si>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</si>
  <si>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</si>
  <si>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</si>
  <si>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</si>
  <si>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</si>
  <si>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</si>
  <si>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</si>
  <si>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</si>
  <si>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</si>
  <si>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</si>
  <si>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</si>
  <si>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</si>
  <si>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</si>
  <si>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</si>
  <si>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</si>
  <si>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</si>
  <si>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</si>
  <si>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</si>
  <si>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</si>
  <si>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</si>
  <si>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</si>
  <si>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</si>
  <si>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</si>
  <si>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</si>
  <si>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</si>
  <si>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</si>
  <si>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</si>
  <si>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</si>
  <si>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</si>
  <si>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</si>
  <si>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</si>
  <si>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</si>
  <si>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</si>
  <si>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</si>
  <si>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</si>
  <si>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</si>
  <si>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</si>
  <si>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</si>
  <si>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</si>
  <si>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</si>
  <si>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</si>
  <si>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</si>
  <si>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</si>
  <si>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</si>
  <si>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</si>
  <si>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</si>
  <si>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</si>
  <si>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</si>
  <si>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</si>
  <si>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</si>
  <si>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</si>
  <si>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</si>
  <si>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</si>
  <si>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</si>
  <si>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</si>
  <si>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</si>
  <si>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</si>
  <si>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</si>
  <si>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</si>
  <si>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</si>
  <si>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</si>
  <si>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</si>
  <si>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</si>
  <si>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</si>
  <si>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</si>
  <si>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</si>
  <si>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</si>
  <si>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</si>
  <si>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</si>
  <si>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</si>
  <si>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</si>
  <si>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</si>
  <si>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</si>
  <si>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</si>
  <si>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</si>
  <si>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</si>
  <si>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</si>
  <si>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</si>
  <si>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</si>
  <si>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</si>
  <si>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</si>
  <si>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</si>
  <si>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</si>
  <si>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</si>
  <si>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</si>
  <si>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</si>
  <si>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</si>
  <si>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</si>
  <si>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</si>
  <si>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</si>
  <si>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</si>
  <si>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</si>
  <si>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</si>
  <si>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</si>
  <si>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</si>
  <si>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</si>
  <si>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</si>
  <si>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</si>
  <si>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</si>
  <si>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</si>
  <si>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</si>
  <si>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</si>
  <si>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</si>
  <si>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</si>
  <si>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</si>
  <si>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</si>
  <si>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</si>
  <si>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</si>
  <si>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</si>
  <si>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</si>
  <si>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</si>
  <si>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</si>
  <si>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</si>
  <si>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</si>
  <si>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</si>
  <si>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</si>
  <si>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</si>
  <si>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</si>
  <si>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</si>
  <si>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</si>
  <si>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</si>
  <si>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</si>
  <si>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</si>
  <si>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</si>
  <si>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</si>
  <si>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</si>
  <si>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</si>
  <si>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</si>
  <si>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</si>
  <si>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</si>
  <si>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</si>
  <si>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</si>
  <si>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</si>
  <si>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</si>
  <si>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</si>
  <si>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</si>
  <si>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</si>
  <si>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</si>
  <si>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</si>
  <si>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</si>
  <si>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</si>
  <si>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</si>
  <si>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</si>
  <si>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</si>
  <si>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</si>
  <si>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</si>
  <si>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</si>
  <si>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</si>
  <si>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</si>
  <si>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</si>
  <si>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</si>
  <si>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</si>
  <si>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</si>
  <si>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</si>
  <si>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</si>
  <si>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</si>
  <si>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</si>
  <si>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</si>
  <si>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</si>
  <si>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</si>
  <si>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</si>
  <si>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</si>
  <si>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</si>
  <si>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</si>
  <si>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</si>
  <si>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</si>
  <si>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</si>
  <si>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</si>
  <si>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</si>
  <si>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</si>
  <si>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</si>
  <si>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</si>
  <si>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</si>
  <si>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</si>
  <si>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</si>
  <si>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</si>
  <si>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</si>
  <si>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</si>
  <si>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</si>
  <si>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</si>
  <si>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</si>
  <si>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</si>
  <si>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</si>
  <si>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</si>
  <si>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</si>
  <si>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</si>
  <si>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</si>
  <si>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</si>
  <si>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</si>
  <si>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</si>
  <si>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</si>
  <si>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</si>
  <si>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</si>
  <si>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</si>
  <si>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</si>
  <si>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</si>
  <si>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</si>
  <si>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</si>
  <si>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</si>
  <si>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</si>
  <si>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</si>
  <si>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</si>
  <si>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</si>
  <si>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</si>
  <si>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</si>
  <si>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</si>
  <si>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</si>
  <si>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</si>
  <si>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</si>
  <si>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</si>
  <si>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</si>
  <si>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</si>
  <si>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</si>
  <si>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</si>
  <si>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</si>
  <si>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</si>
  <si>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</si>
  <si>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</si>
  <si>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</si>
  <si>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</si>
  <si>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</si>
  <si>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</si>
  <si>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</si>
  <si>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</si>
  <si>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</si>
  <si>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</si>
  <si>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</si>
  <si>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</si>
  <si>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</si>
  <si>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</si>
  <si>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</si>
  <si>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</si>
  <si>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</si>
  <si>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</si>
  <si>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</si>
  <si>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</si>
  <si>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</si>
  <si>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</si>
  <si>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</si>
  <si>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</si>
  <si>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</si>
  <si>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</si>
  <si>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</si>
  <si>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</si>
  <si>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</si>
  <si>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</si>
  <si>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</si>
  <si>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</si>
  <si>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</si>
  <si>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</si>
  <si>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</si>
  <si>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</si>
  <si>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</si>
  <si>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</si>
  <si>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</si>
  <si>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</si>
  <si>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</si>
  <si>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</si>
  <si>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</si>
  <si>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</si>
  <si>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</si>
  <si>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</si>
  <si>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</si>
  <si>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</si>
  <si>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</si>
  <si>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</si>
  <si>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</si>
  <si>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</si>
  <si>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</si>
  <si>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</si>
  <si>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</si>
  <si>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</si>
  <si>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</si>
  <si>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</si>
  <si>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</si>
  <si>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</si>
  <si>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</si>
  <si>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</si>
  <si>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</si>
  <si>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</si>
  <si>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</si>
  <si>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</si>
  <si>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</si>
  <si>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</si>
  <si>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</si>
  <si>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</si>
  <si>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</si>
  <si>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</si>
  <si>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</si>
  <si>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</si>
  <si>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</si>
  <si>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</si>
  <si>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</si>
  <si>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</si>
  <si>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</si>
  <si>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</si>
  <si>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</si>
  <si>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</si>
  <si>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</si>
  <si>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</si>
  <si>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</si>
  <si>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</si>
  <si>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</si>
  <si>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</si>
  <si>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</si>
  <si>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</si>
  <si>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</si>
  <si>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</si>
  <si>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</si>
  <si>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</si>
  <si>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</si>
  <si>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</si>
  <si>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</si>
  <si>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</si>
  <si>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</si>
  <si>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</si>
  <si>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</si>
  <si>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</si>
  <si>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</si>
  <si>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</si>
  <si>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</si>
  <si>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</si>
  <si>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</si>
  <si>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</si>
  <si>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</si>
  <si>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</si>
  <si>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</si>
  <si>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</si>
  <si>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</si>
  <si>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</si>
  <si>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</si>
  <si>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</si>
  <si>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</si>
  <si>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</si>
  <si>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</si>
  <si>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</si>
  <si>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</si>
  <si>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</si>
  <si>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</si>
  <si>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</si>
  <si>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</si>
  <si>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</si>
  <si>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</si>
  <si>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</si>
  <si>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</si>
  <si>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</si>
  <si>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</si>
  <si>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</si>
  <si>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</si>
  <si>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</si>
  <si>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</si>
  <si>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</si>
  <si>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</si>
  <si>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</si>
  <si>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</si>
  <si>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</si>
  <si>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</si>
  <si>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</si>
  <si>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</si>
  <si>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</si>
  <si>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</si>
  <si>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</si>
  <si>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</si>
  <si>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</si>
  <si>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</si>
  <si>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</si>
  <si>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</si>
  <si>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</si>
  <si>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</si>
  <si>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</si>
  <si>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</si>
  <si>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</si>
  <si>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</si>
  <si>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</si>
  <si>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</si>
  <si>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</si>
  <si>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</si>
  <si>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</si>
  <si>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</si>
  <si>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</si>
  <si>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</si>
  <si>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</si>
  <si>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</si>
  <si>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</si>
  <si>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</si>
  <si>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</si>
  <si>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</si>
  <si>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</si>
  <si>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</si>
  <si>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</si>
  <si>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</si>
  <si>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</si>
  <si>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</si>
  <si>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</si>
  <si>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</si>
  <si>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</si>
  <si>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</si>
  <si>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</si>
  <si>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</si>
  <si>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</si>
  <si>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</si>
  <si>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</si>
  <si>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</si>
  <si>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</si>
  <si>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</si>
  <si>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</si>
  <si>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</si>
  <si>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</si>
  <si>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</si>
  <si>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</si>
  <si>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</si>
  <si>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</si>
  <si>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</si>
  <si>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</si>
  <si>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</si>
  <si>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</si>
  <si>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</si>
  <si>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</si>
  <si>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</si>
  <si>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</si>
  <si>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</si>
  <si>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</si>
  <si>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</si>
  <si>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</si>
  <si>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</si>
  <si>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</si>
  <si>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</si>
  <si>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</si>
  <si>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</si>
  <si>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</si>
  <si>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</si>
  <si>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</si>
  <si>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</si>
  <si>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</si>
  <si>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</si>
  <si>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</si>
  <si>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</si>
  <si>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</si>
  <si>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</si>
  <si>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</si>
  <si>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</si>
  <si>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</si>
  <si>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</si>
  <si>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</si>
  <si>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</si>
  <si>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</si>
  <si>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</si>
  <si>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</si>
  <si>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</si>
  <si>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</si>
  <si>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</si>
  <si>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</si>
  <si>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</si>
  <si>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</si>
  <si>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</si>
  <si>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</si>
  <si>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</si>
  <si>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</si>
  <si>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</si>
  <si>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</si>
  <si>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</si>
  <si>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</si>
  <si>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</si>
  <si>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</si>
  <si>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</si>
  <si>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</si>
  <si>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</si>
  <si>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</si>
  <si>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</si>
  <si>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</si>
  <si>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</si>
  <si>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</si>
  <si>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</si>
  <si>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</si>
  <si>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</si>
  <si>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</si>
  <si>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</si>
  <si>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</si>
  <si>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</si>
  <si>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</si>
  <si>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</si>
  <si>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</si>
  <si>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</si>
  <si>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</si>
  <si>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</si>
  <si>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</si>
  <si>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</si>
  <si>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</si>
  <si>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</si>
  <si>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</si>
  <si>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</si>
  <si>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</si>
  <si>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</si>
  <si>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</si>
  <si>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</si>
  <si>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</si>
  <si>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</si>
  <si>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</si>
  <si>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</si>
  <si>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</si>
  <si>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</si>
  <si>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</si>
  <si>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</si>
  <si>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</si>
  <si>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</si>
  <si>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</si>
  <si>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</si>
  <si>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</si>
  <si>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</si>
  <si>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</si>
  <si>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</si>
  <si>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</si>
  <si>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</si>
  <si>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</si>
  <si>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</si>
  <si>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</si>
  <si>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</si>
  <si>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</si>
  <si>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</si>
  <si>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</si>
  <si>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</si>
  <si>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</si>
  <si>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</si>
  <si>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</si>
  <si>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</si>
  <si>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</si>
  <si>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</si>
  <si>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</si>
  <si>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</si>
  <si>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</si>
  <si>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</si>
  <si>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</si>
  <si>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</si>
  <si>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</si>
  <si>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</si>
  <si>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</si>
  <si>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</si>
  <si>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</si>
  <si>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</si>
  <si>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</si>
  <si>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</si>
  <si>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</si>
  <si>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</si>
  <si>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</si>
  <si>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</si>
  <si>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</si>
  <si>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</si>
  <si>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</si>
  <si>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</si>
  <si>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</si>
  <si>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</si>
  <si>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</si>
  <si>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</si>
  <si>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</si>
  <si>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</si>
  <si>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</si>
  <si>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</si>
  <si>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</si>
  <si>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</si>
  <si>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</si>
  <si>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</si>
  <si>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</si>
  <si>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</si>
  <si>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</si>
  <si>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</si>
  <si>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</si>
  <si>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</si>
  <si>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</si>
  <si>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</si>
  <si>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</si>
  <si>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</si>
  <si>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</si>
  <si>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</si>
  <si>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</si>
  <si>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</si>
  <si>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</si>
  <si>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</si>
  <si>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</si>
  <si>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</si>
  <si>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</si>
  <si>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</si>
  <si>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</si>
  <si>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</si>
  <si>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</si>
  <si>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</si>
  <si>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</si>
  <si>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</si>
  <si>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</si>
  <si>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</si>
  <si>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</si>
  <si>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</si>
  <si>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</si>
  <si>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</si>
  <si>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</si>
  <si>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</si>
  <si>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</si>
  <si>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</si>
  <si>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</si>
  <si>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</si>
  <si>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</si>
  <si>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</si>
  <si>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</si>
  <si>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</si>
  <si>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</si>
  <si>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</si>
  <si>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</si>
  <si>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</si>
  <si>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</si>
  <si>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</si>
  <si>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</si>
  <si>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</si>
  <si>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</si>
  <si>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</si>
  <si>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</si>
  <si>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</si>
  <si>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</si>
  <si>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</si>
  <si>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</si>
  <si>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</si>
  <si>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</si>
  <si>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</si>
  <si>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</si>
  <si>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</si>
  <si>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</si>
  <si>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</si>
  <si>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</si>
  <si>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</si>
  <si>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</si>
  <si>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</si>
  <si>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</si>
  <si>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</si>
  <si>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</si>
  <si>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</si>
  <si>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</si>
  <si>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</si>
  <si>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</si>
  <si>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</si>
  <si>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</si>
  <si>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</si>
  <si>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</si>
  <si>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</si>
  <si>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</si>
  <si>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</si>
  <si>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</si>
  <si>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</si>
  <si>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</si>
  <si>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</si>
  <si>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</si>
  <si>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</si>
  <si>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</si>
  <si>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</si>
  <si>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</si>
  <si>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</si>
  <si>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</si>
  <si>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</si>
  <si>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</si>
  <si>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</si>
  <si>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</si>
  <si>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</si>
  <si>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</si>
  <si>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</si>
  <si>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</si>
  <si>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</si>
  <si>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</si>
  <si>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</si>
  <si>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</si>
  <si>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</si>
  <si>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</si>
  <si>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</si>
  <si>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</si>
  <si>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</si>
  <si>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</si>
  <si>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</si>
  <si>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</si>
  <si>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</si>
  <si>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</si>
  <si>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</si>
  <si>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</si>
  <si>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</si>
  <si>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</si>
  <si>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</si>
  <si>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</si>
  <si>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</si>
  <si>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</si>
  <si>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</si>
  <si>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</si>
  <si>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</si>
  <si>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</si>
  <si>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</si>
  <si>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</si>
  <si>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</si>
  <si>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</si>
  <si>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</si>
  <si>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</si>
  <si>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</si>
  <si>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</si>
  <si>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</si>
  <si>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</si>
  <si>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</si>
  <si>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</si>
  <si>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</si>
  <si>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</si>
  <si>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</si>
  <si>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</si>
  <si>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</si>
  <si>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</si>
  <si>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</si>
  <si>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</si>
  <si>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</si>
  <si>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</si>
  <si>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</si>
  <si>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</si>
  <si>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</si>
  <si>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</si>
  <si>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</si>
  <si>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</si>
  <si>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</si>
  <si>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</si>
  <si>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</si>
  <si>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</si>
  <si>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</si>
  <si>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</si>
  <si>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</si>
  <si>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</si>
  <si>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</si>
  <si>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</si>
  <si>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</si>
  <si>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</si>
  <si>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</si>
  <si>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</si>
  <si>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</si>
  <si>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</si>
  <si>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</si>
  <si>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</si>
  <si>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</si>
  <si>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</si>
  <si>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</si>
  <si>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</si>
  <si>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</si>
  <si>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</si>
  <si>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</si>
  <si>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</si>
  <si>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</si>
  <si>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</si>
  <si>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</si>
  <si>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</si>
  <si>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</si>
  <si>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</si>
  <si>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</si>
  <si>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</si>
  <si>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</si>
  <si>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</si>
  <si>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</si>
  <si>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</si>
  <si>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</si>
  <si>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</si>
  <si>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</si>
  <si>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</si>
  <si>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</si>
  <si>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</si>
  <si>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</si>
  <si>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</si>
  <si>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</si>
  <si>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</si>
  <si>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</si>
  <si>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</si>
  <si>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</si>
  <si>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</si>
  <si>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</si>
  <si>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</si>
  <si>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</si>
  <si>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</si>
  <si>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</si>
  <si>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</si>
  <si>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</si>
  <si>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</si>
  <si>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</si>
  <si>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</si>
  <si>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</si>
  <si>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</si>
  <si>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</si>
  <si>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</si>
  <si>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</si>
  <si>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</si>
  <si>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</si>
  <si>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</si>
  <si>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</si>
  <si>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</si>
  <si>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</si>
  <si>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</si>
  <si>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</si>
  <si>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</si>
  <si>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</si>
  <si>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</si>
  <si>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</si>
  <si>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</si>
  <si>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</si>
  <si>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</si>
  <si>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</si>
  <si>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</si>
  <si>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</si>
  <si>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</si>
  <si>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</si>
  <si>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</si>
  <si>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</si>
  <si>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</si>
  <si>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</si>
  <si>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</si>
  <si>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</si>
  <si>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</si>
  <si>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</si>
  <si>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</si>
  <si>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</si>
  <si>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</si>
  <si>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</si>
  <si>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</si>
  <si>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</si>
  <si>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</si>
  <si>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</si>
  <si>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</si>
  <si>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</si>
  <si>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</si>
  <si>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</si>
  <si>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</si>
  <si>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</si>
  <si>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</si>
  <si>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</si>
  <si>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</si>
  <si>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</si>
  <si>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</si>
  <si>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</si>
  <si>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</si>
  <si>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</si>
  <si>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</si>
  <si>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</si>
  <si>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</si>
  <si>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</si>
  <si>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</si>
  <si>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</si>
  <si>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</si>
  <si>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</si>
  <si>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</si>
  <si>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</si>
  <si>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</si>
  <si>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</si>
  <si>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</si>
  <si>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</si>
  <si>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</si>
  <si>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</si>
  <si>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</si>
  <si>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</si>
  <si>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</si>
  <si>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</si>
  <si>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</si>
  <si>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</si>
  <si>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</si>
  <si>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</si>
  <si>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</si>
  <si>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</si>
  <si>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</si>
  <si>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</si>
  <si>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</si>
  <si>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</si>
  <si>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</si>
  <si>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</si>
  <si>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</si>
  <si>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</si>
  <si>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</si>
  <si>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</si>
  <si>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</si>
  <si>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</si>
  <si>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</si>
  <si>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</si>
  <si>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</si>
  <si>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</si>
  <si>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</si>
  <si>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</si>
  <si>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</si>
  <si>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</si>
  <si>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</si>
  <si>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</si>
  <si>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</si>
  <si>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</si>
  <si>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</si>
  <si>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</si>
  <si>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</si>
  <si>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</si>
  <si>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</si>
  <si>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</si>
  <si>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</si>
  <si>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</si>
  <si>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</si>
  <si>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</si>
  <si>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</si>
  <si>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</si>
  <si>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</si>
  <si>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</si>
  <si>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</si>
  <si>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</si>
  <si>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</si>
  <si>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</si>
  <si>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</si>
  <si>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</si>
  <si>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</si>
  <si>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</si>
  <si>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</si>
  <si>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</si>
  <si>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</si>
  <si>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</si>
  <si>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</si>
  <si>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</si>
  <si>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</si>
  <si>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</si>
  <si>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</si>
  <si>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</si>
  <si>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</si>
  <si>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</si>
  <si>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</si>
  <si>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</si>
  <si>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</si>
  <si>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</si>
  <si>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</si>
  <si>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</si>
  <si>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</si>
  <si>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</si>
  <si>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</si>
  <si>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</si>
  <si>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</si>
  <si>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</si>
  <si>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</si>
  <si>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</si>
  <si>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</si>
  <si>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</si>
  <si>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</si>
  <si>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</si>
  <si>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</si>
  <si>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</si>
  <si>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</si>
  <si>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</si>
  <si>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</si>
  <si>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</si>
  <si>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</si>
  <si>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</si>
  <si>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</si>
  <si>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</si>
  <si>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</si>
  <si>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</si>
  <si>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</si>
  <si>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</si>
  <si>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</si>
  <si>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</si>
  <si>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</si>
  <si>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</si>
  <si>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</si>
  <si>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</si>
  <si>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</si>
  <si>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</si>
  <si>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</si>
  <si>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</si>
  <si>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</si>
  <si>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</si>
  <si>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</si>
  <si>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</si>
  <si>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</si>
  <si>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</si>
  <si>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</si>
  <si>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</si>
  <si>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</si>
  <si>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</si>
  <si>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</si>
  <si>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</si>
  <si>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</si>
  <si>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</si>
  <si>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</si>
  <si>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</si>
  <si>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</si>
  <si>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</si>
  <si>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</si>
  <si>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</si>
  <si>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</si>
  <si>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</si>
  <si>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</si>
  <si>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</si>
  <si>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</si>
  <si>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</si>
  <si>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</si>
  <si>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</si>
  <si>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</si>
  <si>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</si>
  <si>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</si>
  <si>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</si>
  <si>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</si>
  <si>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</si>
  <si>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</si>
  <si>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</si>
  <si>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</si>
  <si>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</si>
  <si>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</si>
  <si>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</si>
  <si>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</si>
  <si>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</si>
  <si>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</si>
  <si>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</si>
  <si>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</si>
  <si>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</si>
  <si>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</si>
  <si>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</si>
  <si>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</si>
  <si>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</si>
  <si>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</si>
  <si>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</si>
  <si>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</si>
  <si>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</si>
  <si>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</si>
  <si>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</si>
  <si>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</si>
  <si>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</si>
  <si>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</si>
  <si>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</si>
  <si>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</si>
  <si>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</si>
  <si>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</si>
  <si>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</si>
  <si>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</si>
  <si>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</si>
  <si>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</si>
  <si>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</si>
  <si>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</si>
  <si>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</si>
  <si>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</si>
  <si>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</si>
  <si>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</si>
  <si>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</si>
  <si>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</si>
  <si>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</si>
  <si>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</si>
  <si>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</si>
  <si>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</si>
  <si>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</si>
  <si>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</si>
  <si>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</si>
  <si>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</si>
  <si>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</si>
  <si>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</si>
  <si>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</si>
  <si>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</si>
  <si>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</si>
  <si>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</si>
  <si>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</si>
  <si>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</si>
  <si>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</si>
  <si>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</si>
  <si>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</si>
  <si>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</si>
  <si>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</si>
  <si>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</si>
  <si>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</si>
  <si>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</si>
  <si>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</si>
  <si>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</si>
  <si>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</si>
  <si>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</si>
  <si>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</si>
  <si>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</si>
  <si>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</si>
  <si>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</si>
  <si>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</si>
  <si>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</si>
  <si>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</si>
  <si>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</si>
  <si>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</si>
  <si>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</si>
  <si>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</si>
  <si>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</si>
  <si>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</si>
  <si>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</si>
  <si>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</si>
  <si>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</si>
  <si>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</si>
  <si>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</si>
  <si>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</si>
  <si>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</si>
  <si>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</si>
  <si>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</si>
  <si>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</si>
  <si>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</si>
  <si>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</si>
  <si>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</si>
  <si>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</si>
  <si>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</si>
  <si>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</si>
  <si>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</si>
  <si>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</si>
  <si>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</si>
  <si>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</si>
  <si>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</si>
  <si>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</si>
  <si>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</si>
  <si>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</si>
  <si>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</si>
  <si>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</si>
  <si>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</si>
  <si>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</si>
  <si>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</si>
  <si>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</si>
  <si>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</si>
  <si>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</si>
  <si>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</si>
  <si>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</si>
  <si>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</si>
  <si>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</si>
  <si>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</si>
  <si>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</si>
  <si>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</si>
  <si>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</si>
  <si>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</si>
  <si>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</si>
  <si>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</si>
  <si>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</si>
  <si>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</si>
  <si>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</si>
  <si>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</si>
  <si>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</si>
  <si>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</si>
  <si>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</si>
  <si>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</si>
  <si>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</si>
  <si>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</si>
  <si>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</si>
  <si>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</si>
  <si>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</si>
  <si>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</si>
  <si>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</si>
  <si>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</si>
  <si>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</si>
  <si>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</si>
  <si>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</si>
  <si>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</si>
  <si>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</si>
  <si>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</si>
  <si>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</si>
  <si>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</si>
  <si>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</si>
  <si>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</si>
  <si>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</si>
  <si>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</si>
  <si>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</si>
  <si>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</si>
  <si>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</si>
  <si>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</si>
  <si>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</si>
  <si>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</si>
  <si>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</si>
  <si>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</si>
  <si>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</si>
  <si>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</si>
  <si>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</si>
  <si>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</si>
  <si>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</si>
  <si>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</si>
  <si>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</si>
  <si>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</si>
  <si>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</si>
  <si>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</si>
  <si>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</si>
  <si>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</si>
  <si>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</si>
  <si>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</si>
  <si>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</si>
  <si>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</si>
  <si>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</si>
  <si>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</si>
  <si>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</si>
  <si>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</si>
  <si>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</si>
  <si>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</si>
  <si>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</si>
  <si>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</si>
  <si>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</si>
  <si>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</si>
  <si>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</si>
  <si>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</si>
  <si>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</si>
  <si>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</si>
  <si>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</si>
  <si>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</si>
  <si>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</si>
  <si>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</si>
  <si>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</si>
  <si>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</si>
  <si>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</si>
  <si>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</si>
  <si>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</si>
  <si>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</si>
  <si>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</si>
  <si>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</si>
  <si>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</si>
  <si>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</si>
  <si>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</si>
  <si>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</si>
  <si>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</si>
  <si>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</si>
  <si>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</si>
  <si>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</si>
  <si>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</si>
  <si>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</si>
  <si>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</si>
  <si>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</si>
  <si>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</si>
  <si>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</si>
  <si>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</si>
  <si>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</si>
  <si>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</si>
  <si>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</si>
  <si>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</si>
  <si>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</si>
  <si>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</si>
  <si>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</si>
  <si>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</si>
  <si>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</si>
  <si>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</si>
  <si>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</si>
  <si>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</si>
  <si>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</si>
  <si>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</si>
  <si>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</si>
  <si>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</si>
  <si>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</si>
  <si>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</si>
  <si>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</si>
  <si>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</si>
  <si>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</si>
  <si>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</si>
  <si>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</si>
  <si>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</si>
  <si>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</si>
  <si>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</si>
  <si>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</si>
  <si>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</si>
  <si>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</si>
  <si>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</si>
  <si>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</si>
  <si>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</si>
  <si>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</si>
  <si>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</si>
  <si>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</si>
  <si>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</si>
  <si>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</si>
  <si>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</si>
  <si>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</si>
  <si>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</si>
  <si>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</si>
  <si>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</si>
  <si>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</si>
  <si>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</si>
  <si>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</si>
  <si>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</si>
  <si>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</si>
  <si>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</si>
  <si>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</si>
  <si>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</si>
  <si>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</si>
  <si>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</si>
  <si>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</si>
  <si>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</si>
  <si>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</si>
  <si>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</si>
  <si>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</si>
  <si>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</si>
  <si>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</si>
  <si>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</si>
  <si>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</si>
  <si>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</si>
  <si>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</si>
  <si>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</si>
  <si>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</si>
  <si>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</si>
  <si>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</si>
  <si>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</si>
  <si>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</si>
  <si>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</si>
  <si>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</si>
  <si>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</si>
  <si>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</si>
  <si>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</si>
  <si>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</si>
  <si>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</si>
  <si>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</si>
  <si>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</si>
  <si>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</si>
  <si>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</si>
  <si>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</si>
  <si>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</si>
  <si>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</si>
  <si>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</si>
  <si>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</si>
  <si>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</si>
  <si>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</si>
  <si>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</si>
  <si>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</si>
  <si>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</si>
  <si>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</si>
  <si>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</si>
  <si>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</si>
  <si>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</si>
  <si>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</si>
  <si>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</si>
  <si>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</si>
  <si>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</si>
  <si>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</si>
  <si>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</si>
  <si>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</si>
  <si>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</si>
  <si>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</si>
  <si>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</si>
  <si>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</si>
  <si>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</si>
  <si>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</si>
  <si>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</si>
  <si>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</si>
  <si>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</si>
  <si>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</si>
  <si>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</si>
  <si>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</si>
  <si>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</si>
  <si>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</si>
  <si>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</si>
  <si>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</si>
  <si>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</si>
  <si>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</si>
  <si>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</si>
  <si>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</si>
  <si>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</si>
  <si>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</si>
  <si>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</si>
  <si>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</si>
  <si>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</si>
  <si>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</si>
  <si>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</si>
  <si>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</si>
  <si>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</si>
  <si>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</si>
  <si>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</si>
  <si>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</si>
  <si>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</si>
  <si>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</si>
  <si>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</si>
  <si>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</si>
  <si>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</si>
  <si>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</si>
  <si>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</si>
  <si>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</si>
  <si>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</si>
  <si>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</si>
  <si>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</si>
  <si>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</si>
  <si>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</si>
  <si>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</si>
  <si>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</si>
  <si>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</si>
  <si>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</si>
  <si>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</si>
  <si>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</si>
  <si>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</si>
  <si>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</si>
  <si>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</si>
  <si>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</si>
  <si>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</si>
  <si>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</si>
  <si>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</si>
  <si>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</si>
  <si>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</si>
  <si>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</si>
  <si>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</si>
  <si>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</si>
  <si>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</si>
  <si>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</si>
  <si>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</si>
  <si>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</si>
  <si>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</si>
  <si>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</si>
  <si>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</si>
  <si>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</si>
  <si>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</si>
  <si>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</si>
  <si>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</si>
  <si>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</si>
  <si>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</si>
  <si>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</si>
  <si>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</si>
  <si>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</si>
  <si>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</si>
  <si>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</si>
  <si>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</si>
  <si>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</si>
  <si>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</si>
  <si>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</si>
  <si>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</si>
  <si>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</si>
  <si>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</si>
  <si>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</si>
  <si>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</si>
  <si>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</si>
  <si>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</si>
  <si>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</si>
  <si>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</si>
  <si>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</si>
  <si>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</si>
  <si>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</si>
  <si>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</si>
  <si>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</si>
  <si>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</si>
  <si>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</si>
  <si>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</si>
  <si>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</si>
  <si>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</si>
  <si>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</si>
  <si>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</si>
  <si>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</si>
  <si>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</si>
  <si>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</si>
  <si>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</si>
  <si>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</si>
  <si>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</si>
  <si>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</si>
  <si>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</si>
  <si>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</si>
  <si>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</si>
  <si>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</si>
  <si>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</si>
  <si>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</si>
  <si>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</si>
  <si>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</si>
  <si>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</si>
  <si>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</si>
  <si>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</si>
  <si>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</si>
  <si>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</si>
  <si>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</si>
  <si>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</si>
  <si>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</si>
  <si>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</si>
  <si>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</si>
  <si>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</si>
  <si>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</si>
  <si>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</si>
  <si>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</si>
  <si>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</si>
  <si>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</si>
  <si>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</si>
  <si>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</si>
  <si>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</si>
  <si>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</si>
  <si>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</si>
  <si>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</si>
  <si>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</si>
  <si>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</si>
  <si>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</si>
  <si>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</si>
  <si>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</si>
  <si>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</si>
  <si>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</si>
  <si>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</si>
  <si>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</si>
  <si>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</si>
  <si>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</si>
  <si>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</si>
  <si>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</si>
  <si>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</si>
  <si>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</si>
  <si>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</si>
  <si>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</si>
  <si>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</si>
  <si>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</si>
  <si>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</si>
  <si>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</si>
  <si>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</si>
  <si>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</si>
  <si>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</si>
  <si>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</si>
  <si>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</si>
  <si>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</si>
  <si>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</si>
  <si>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</si>
  <si>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</si>
  <si>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</si>
  <si>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</si>
  <si>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</si>
  <si>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</si>
  <si>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</si>
  <si>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</si>
  <si>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</si>
  <si>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</si>
  <si>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</si>
  <si>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</si>
  <si>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</si>
  <si>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</si>
  <si>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</si>
  <si>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</si>
  <si>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</si>
  <si>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</si>
  <si>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</si>
  <si>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</si>
  <si>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</si>
  <si>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</si>
  <si>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</si>
  <si>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</si>
  <si>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</si>
  <si>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</si>
  <si>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</si>
  <si>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</si>
  <si>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</si>
  <si>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</si>
  <si>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</si>
  <si>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</si>
  <si>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</si>
  <si>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</si>
  <si>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</si>
  <si>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</si>
  <si>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</si>
  <si>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</si>
  <si>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</si>
  <si>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</si>
  <si>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</si>
  <si>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</si>
  <si>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</si>
  <si>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</si>
  <si>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</si>
  <si>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</si>
  <si>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</si>
  <si>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</si>
  <si>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</si>
  <si>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</si>
  <si>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</si>
  <si>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</si>
  <si>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</si>
  <si>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</si>
  <si>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</si>
  <si>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</si>
  <si>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</si>
  <si>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</si>
  <si>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</si>
  <si>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</si>
  <si>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</si>
  <si>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</si>
  <si>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</si>
  <si>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</si>
  <si>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</si>
  <si>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</si>
  <si>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</si>
  <si>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</si>
  <si>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</si>
  <si>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</si>
  <si>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</si>
  <si>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</si>
  <si>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</si>
  <si>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</si>
  <si>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</si>
  <si>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</si>
  <si>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</si>
  <si>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</si>
  <si>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</si>
  <si>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</si>
  <si>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</si>
  <si>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</si>
  <si>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</si>
  <si>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</si>
  <si>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</si>
  <si>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</si>
  <si>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</si>
  <si>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</si>
  <si>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</si>
  <si>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</si>
  <si>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</si>
  <si>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</si>
  <si>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</si>
  <si>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</si>
  <si>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</si>
  <si>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</si>
  <si>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</si>
  <si>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</si>
  <si>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</si>
  <si>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</si>
  <si>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</si>
  <si>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</si>
  <si>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</si>
  <si>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</si>
  <si>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</si>
  <si>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</si>
  <si>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</si>
  <si>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</si>
  <si>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</si>
  <si>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</si>
  <si>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</si>
  <si>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</si>
  <si>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</si>
  <si>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</si>
  <si>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</si>
  <si>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</si>
  <si>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</si>
  <si>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</si>
  <si>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</si>
  <si>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</si>
  <si>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</si>
  <si>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</si>
  <si>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</si>
  <si>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</si>
  <si>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</si>
  <si>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</si>
  <si>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</si>
  <si>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</si>
  <si>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</si>
  <si>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</si>
  <si>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</si>
  <si>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</si>
  <si>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</si>
  <si>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</si>
  <si>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</si>
  <si>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</si>
  <si>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</si>
  <si>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</si>
  <si>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</si>
  <si>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</si>
  <si>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</si>
  <si>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</si>
  <si>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</si>
  <si>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</si>
  <si>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</si>
  <si>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</si>
  <si>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</si>
  <si>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</si>
  <si>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</si>
  <si>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</si>
  <si>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</si>
  <si>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</si>
  <si>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</si>
  <si>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</si>
  <si>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</si>
  <si>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</si>
  <si>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</si>
  <si>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</si>
  <si>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</si>
  <si>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</si>
  <si>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</si>
  <si>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</si>
  <si>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</si>
  <si>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</si>
  <si>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</si>
  <si>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</si>
  <si>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</si>
  <si>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</si>
  <si>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</si>
  <si>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</si>
  <si>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</si>
  <si>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</si>
  <si>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</si>
  <si>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</si>
  <si>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</si>
  <si>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</si>
  <si>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</si>
  <si>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</si>
  <si>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</si>
  <si>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</si>
  <si>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</si>
  <si>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</si>
  <si>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</si>
  <si>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</si>
  <si>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</si>
  <si>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</si>
  <si>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</si>
  <si>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</si>
  <si>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</si>
  <si>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</si>
  <si>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</si>
  <si>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</si>
  <si>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</si>
  <si>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</si>
  <si>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</si>
  <si>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</si>
  <si>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</si>
  <si>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</si>
  <si>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</si>
  <si>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</si>
  <si>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</si>
  <si>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</si>
  <si>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</si>
  <si>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</si>
  <si>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</si>
  <si>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</si>
  <si>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</si>
  <si>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</si>
  <si>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</si>
  <si>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</si>
  <si>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</si>
  <si>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</si>
  <si>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</si>
  <si>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</si>
  <si>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</si>
  <si>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</si>
  <si>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</si>
  <si>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</si>
  <si>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</si>
  <si>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</si>
  <si>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</si>
  <si>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</si>
  <si>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</si>
  <si>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</si>
  <si>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</si>
  <si>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</si>
  <si>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</si>
  <si>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</si>
  <si>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</si>
  <si>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</si>
  <si>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</si>
  <si>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</si>
  <si>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</si>
  <si>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</si>
  <si>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</si>
  <si>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</si>
  <si>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</si>
  <si>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</si>
  <si>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</si>
  <si>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</si>
  <si>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</si>
  <si>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</si>
  <si>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</si>
  <si>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</si>
  <si>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</si>
  <si>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</si>
  <si>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</si>
  <si>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</si>
  <si>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</si>
  <si>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</si>
  <si>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</si>
  <si>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</si>
  <si>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</si>
  <si>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</si>
  <si>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</si>
  <si>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</si>
  <si>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</si>
  <si>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</si>
  <si>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</si>
  <si>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</si>
  <si>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</si>
  <si>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</si>
  <si>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</si>
  <si>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</si>
  <si>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</si>
  <si>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</si>
  <si>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</si>
  <si>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</si>
  <si>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</si>
  <si>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</si>
  <si>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</si>
  <si>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</si>
  <si>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</si>
  <si>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</si>
  <si>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</si>
  <si>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</si>
  <si>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</si>
  <si>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</si>
  <si>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</si>
  <si>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</si>
  <si>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</si>
  <si>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</si>
  <si>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</si>
  <si>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</si>
  <si>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</si>
  <si>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</si>
  <si>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</si>
  <si>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</si>
  <si>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</si>
  <si>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</si>
  <si>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</si>
  <si>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</si>
  <si>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</si>
  <si>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</si>
  <si>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</si>
  <si>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</si>
  <si>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</si>
  <si>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</si>
  <si>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</si>
  <si>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</si>
  <si>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</si>
  <si>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</si>
  <si>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</si>
  <si>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</si>
  <si>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</si>
  <si>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</si>
  <si>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</si>
  <si>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</si>
  <si>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</si>
  <si>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</si>
  <si>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</si>
  <si>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</si>
  <si>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</si>
  <si>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</si>
  <si>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</si>
  <si>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</si>
  <si>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</si>
  <si>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</si>
  <si>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</si>
  <si>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</si>
  <si>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</si>
  <si>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</si>
  <si>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</si>
  <si>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</si>
  <si>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</si>
  <si>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</si>
  <si>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</si>
  <si>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</si>
  <si>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</si>
  <si>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</si>
  <si>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</si>
  <si>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</si>
  <si>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</si>
  <si>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</si>
  <si>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</si>
  <si>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</si>
  <si>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</si>
  <si>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</si>
  <si>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</si>
  <si>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</si>
  <si>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</si>
  <si>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</si>
  <si>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</si>
  <si>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</si>
  <si>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</si>
  <si>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</si>
  <si>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</si>
  <si>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</si>
  <si>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</si>
  <si>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</si>
  <si>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</si>
  <si>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</si>
  <si>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</si>
  <si>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</si>
  <si>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</si>
  <si>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</si>
  <si>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</si>
  <si>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</si>
  <si>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</si>
  <si>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</si>
  <si>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</si>
  <si>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</si>
  <si>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</si>
  <si>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</si>
  <si>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</si>
  <si>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</si>
  <si>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</si>
  <si>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</si>
  <si>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</si>
  <si>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</si>
  <si>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</si>
  <si>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</si>
  <si>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</si>
  <si>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</si>
  <si>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</si>
  <si>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</si>
  <si>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</si>
  <si>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</si>
  <si>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</si>
  <si>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</si>
  <si>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</si>
  <si>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</si>
  <si>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</si>
  <si>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</si>
  <si>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</si>
  <si>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</si>
  <si>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</si>
  <si>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</si>
  <si>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</si>
  <si>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</si>
  <si>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</si>
  <si>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</si>
  <si>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</si>
  <si>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</si>
  <si>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</si>
  <si>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</si>
  <si>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</si>
  <si>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</si>
  <si>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</si>
  <si>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</si>
  <si>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</si>
  <si>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</si>
  <si>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</si>
  <si>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</si>
  <si>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</si>
  <si>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</si>
  <si>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</si>
  <si>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</si>
  <si>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</si>
  <si>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</si>
  <si>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</si>
  <si>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</si>
  <si>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</si>
  <si>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</si>
  <si>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</si>
  <si>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</si>
  <si>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</si>
  <si>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</si>
  <si>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</si>
  <si>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</si>
  <si>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</si>
  <si>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</si>
  <si>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</si>
  <si>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</si>
  <si>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</si>
  <si>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</si>
  <si>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</si>
  <si>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</si>
  <si>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</si>
  <si>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</si>
  <si>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</si>
  <si>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</si>
  <si>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</si>
  <si>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</si>
  <si>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</si>
  <si>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</si>
  <si>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</si>
  <si>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</si>
  <si>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</si>
  <si>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</si>
  <si>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</si>
  <si>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</si>
  <si>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</si>
  <si>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</si>
  <si>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</si>
  <si>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</si>
  <si>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</si>
  <si>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</si>
  <si>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</si>
  <si>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</si>
  <si>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</si>
  <si>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</si>
  <si>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</si>
  <si>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</si>
  <si>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</si>
  <si>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</si>
  <si>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</si>
  <si>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</si>
  <si>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</si>
  <si>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</si>
  <si>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</si>
  <si>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</si>
  <si>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</si>
  <si>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</si>
  <si>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</si>
  <si>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</si>
  <si>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</si>
  <si>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</si>
  <si>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</si>
  <si>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</si>
  <si>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</si>
  <si>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</si>
  <si>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</si>
  <si>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</si>
  <si>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</si>
  <si>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</si>
  <si>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</si>
  <si>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</si>
  <si>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</si>
  <si>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</si>
  <si>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</si>
  <si>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</si>
  <si>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</si>
  <si>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</si>
  <si>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</si>
  <si>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</si>
  <si>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</si>
  <si>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</si>
  <si>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</si>
  <si>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</si>
  <si>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</si>
  <si>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</si>
  <si>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</si>
  <si>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</si>
  <si>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</si>
  <si>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</si>
  <si>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</si>
  <si>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</si>
  <si>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</si>
  <si>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</si>
  <si>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</si>
  <si>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</si>
  <si>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</si>
  <si>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</si>
  <si>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</si>
  <si>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</si>
  <si>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</si>
  <si>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</si>
  <si>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</si>
  <si>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</si>
  <si>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</si>
  <si>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</si>
  <si>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</si>
  <si>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</si>
  <si>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</si>
  <si>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</si>
  <si>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</si>
  <si>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</si>
  <si>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</si>
  <si>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</si>
  <si>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</si>
  <si>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</si>
  <si>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</si>
  <si>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</si>
  <si>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</si>
  <si>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</si>
  <si>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</si>
  <si>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</si>
  <si>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</si>
  <si>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</si>
  <si>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</si>
  <si>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</si>
  <si>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</si>
  <si>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</si>
  <si>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</si>
  <si>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</si>
  <si>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</si>
  <si>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</si>
  <si>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</si>
  <si>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</si>
  <si>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</si>
  <si>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</si>
  <si>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</si>
  <si>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</si>
  <si>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</si>
  <si>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</si>
  <si>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</si>
  <si>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</si>
  <si>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</si>
  <si>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</si>
  <si>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</si>
  <si>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</si>
  <si>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</si>
  <si>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</si>
  <si>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</si>
  <si>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</si>
  <si>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</si>
  <si>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</si>
  <si>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</si>
  <si>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</si>
  <si>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</si>
  <si>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</si>
  <si>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</si>
  <si>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</si>
  <si>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</si>
  <si>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</si>
  <si>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</si>
  <si>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</si>
  <si>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</si>
  <si>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</si>
  <si>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</si>
  <si>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</si>
  <si>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</si>
  <si>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</si>
  <si>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</si>
  <si>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</si>
  <si>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</si>
  <si>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</si>
  <si>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</si>
  <si>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</si>
  <si>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</si>
  <si>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</si>
  <si>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</si>
  <si>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</si>
  <si>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</si>
  <si>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</si>
  <si>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</si>
  <si>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</si>
  <si>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</si>
  <si>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</si>
  <si>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</si>
  <si>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</si>
  <si>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</si>
  <si>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</si>
  <si>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</si>
  <si>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</si>
  <si>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</si>
  <si>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</si>
  <si>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</si>
  <si>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</si>
  <si>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</si>
  <si>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</si>
  <si>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</si>
  <si>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</si>
  <si>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</si>
  <si>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</si>
  <si>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</si>
  <si>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</si>
  <si>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</si>
  <si>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</si>
  <si>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</si>
  <si>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</si>
  <si>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</si>
  <si>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</si>
  <si>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</si>
  <si>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</si>
  <si>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</si>
  <si>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</si>
  <si>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</si>
  <si>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</si>
  <si>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</si>
  <si>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</si>
  <si>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</si>
  <si>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</si>
  <si>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</si>
  <si>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</si>
  <si>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</si>
  <si>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</si>
  <si>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</si>
  <si>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</si>
  <si>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</si>
  <si>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</si>
  <si>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</si>
  <si>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</si>
  <si>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</si>
  <si>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</si>
  <si>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</si>
  <si>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</si>
  <si>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</si>
  <si>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</si>
  <si>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</si>
  <si>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</si>
  <si>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</si>
  <si>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</si>
  <si>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</si>
  <si>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</si>
  <si>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</si>
  <si>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</si>
  <si>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</si>
  <si>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</si>
  <si>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</si>
  <si>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</si>
  <si>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</si>
  <si>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</si>
  <si>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</si>
  <si>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</si>
  <si>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</si>
  <si>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</si>
  <si>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</si>
  <si>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</si>
  <si>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</si>
  <si>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</si>
  <si>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</si>
  <si>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</si>
  <si>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</si>
  <si>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</si>
  <si>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</si>
  <si>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</si>
  <si>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</si>
  <si>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</si>
  <si>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</si>
  <si>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</si>
  <si>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</si>
  <si>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</si>
  <si>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</si>
  <si>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</si>
  <si>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</si>
  <si>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</si>
  <si>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</si>
  <si>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</si>
  <si>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</si>
  <si>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</si>
  <si>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</si>
  <si>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</si>
  <si>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</si>
  <si>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</si>
  <si>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</si>
  <si>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</si>
  <si>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</si>
  <si>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</si>
  <si>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</si>
  <si>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</si>
  <si>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</si>
  <si>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</si>
  <si>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</si>
  <si>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</si>
  <si>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</si>
  <si>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</si>
  <si>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</si>
  <si>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</si>
  <si>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</si>
  <si>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</si>
  <si>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</si>
  <si>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</si>
  <si>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</si>
  <si>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</si>
  <si>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</si>
  <si>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</si>
  <si>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</si>
  <si>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</si>
  <si>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</si>
  <si>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</si>
  <si>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</si>
  <si>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</si>
  <si>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</si>
  <si>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</si>
  <si>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</si>
  <si>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</si>
  <si>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</si>
  <si>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</si>
  <si>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</si>
  <si>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</si>
  <si>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</si>
  <si>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</si>
  <si>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</si>
  <si>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</si>
  <si>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</si>
  <si>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</si>
  <si>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</si>
  <si>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</si>
  <si>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</si>
  <si>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</si>
  <si>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</si>
  <si>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</si>
  <si>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</si>
  <si>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</si>
  <si>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</si>
  <si>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</si>
  <si>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</si>
  <si>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</si>
  <si>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</si>
  <si>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</si>
  <si>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</si>
  <si>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</si>
  <si>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</si>
  <si>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</si>
  <si>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</si>
  <si>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</si>
  <si>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</si>
  <si>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</si>
  <si>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</si>
  <si>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</si>
  <si>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</si>
  <si>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</si>
  <si>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</si>
  <si>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</si>
  <si>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</si>
  <si>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</si>
  <si>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</si>
  <si>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</si>
  <si>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</si>
  <si>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</si>
  <si>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</si>
  <si>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</si>
  <si>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</si>
  <si>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</si>
  <si>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</si>
  <si>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</si>
  <si>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</si>
  <si>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</si>
  <si>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</si>
  <si>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</si>
  <si>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</si>
  <si>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</si>
  <si>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</si>
  <si>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</si>
  <si>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</si>
  <si>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</si>
  <si>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</si>
  <si>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</si>
  <si>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</si>
  <si>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</si>
  <si>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</si>
  <si>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</si>
  <si>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</si>
  <si>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</si>
  <si>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</si>
  <si>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</si>
  <si>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</si>
  <si>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</si>
  <si>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</si>
  <si>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</si>
  <si>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</si>
  <si>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</si>
  <si>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</si>
  <si>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</si>
  <si>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</si>
  <si>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</si>
  <si>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</si>
  <si>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</si>
  <si>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</si>
  <si>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</si>
  <si>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</si>
  <si>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</si>
  <si>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</si>
  <si>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</si>
  <si>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</si>
  <si>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</si>
  <si>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</si>
  <si>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</si>
  <si>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</si>
  <si>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</si>
  <si>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</si>
  <si>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</si>
  <si>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</si>
  <si>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</si>
  <si>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</si>
  <si>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</si>
  <si>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</si>
  <si>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</si>
  <si>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</si>
  <si>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</si>
  <si>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</si>
  <si>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</si>
  <si>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</si>
  <si>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</si>
  <si>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</si>
  <si>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</si>
  <si>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</si>
  <si>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</si>
  <si>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</si>
  <si>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</si>
  <si>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</si>
  <si>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</si>
  <si>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</si>
  <si>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</si>
  <si>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</si>
  <si>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</si>
  <si>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</si>
  <si>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</si>
  <si>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</si>
  <si>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</si>
  <si>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</si>
  <si>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</si>
  <si>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</si>
  <si>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</si>
  <si>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</si>
  <si>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</si>
  <si>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</si>
  <si>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</si>
  <si>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</si>
  <si>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</si>
  <si>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</si>
  <si>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</si>
  <si>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</si>
  <si>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</si>
  <si>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</si>
  <si>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</si>
  <si>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</si>
  <si>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</si>
  <si>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</si>
  <si>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</si>
  <si>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</si>
  <si>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</si>
  <si>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</si>
  <si>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</si>
  <si>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</si>
  <si>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</si>
  <si>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</si>
  <si>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</si>
  <si>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</si>
  <si>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</si>
  <si>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</si>
  <si>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</si>
  <si>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</si>
  <si>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</si>
  <si>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</si>
  <si>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</si>
  <si>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</si>
  <si>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</si>
  <si>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</si>
  <si>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</si>
  <si>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</si>
  <si>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</si>
  <si>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</si>
  <si>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</si>
  <si>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</si>
  <si>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</si>
  <si>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</si>
  <si>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</si>
  <si>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</si>
  <si>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</si>
  <si>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</si>
  <si>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</si>
  <si>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</si>
  <si>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</si>
  <si>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</si>
  <si>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</si>
  <si>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</si>
  <si>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</si>
  <si>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</si>
  <si>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</si>
  <si>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</si>
  <si>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</si>
  <si>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</si>
  <si>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</si>
  <si>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</si>
  <si>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</si>
  <si>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</si>
  <si>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</si>
  <si>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</si>
  <si>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</si>
  <si>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</si>
  <si>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</si>
  <si>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</si>
  <si>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</si>
  <si>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</si>
  <si>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</si>
  <si>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</si>
  <si>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</si>
  <si>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</si>
  <si>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</si>
  <si>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</si>
  <si>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</si>
  <si>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</si>
  <si>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</si>
  <si>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</si>
  <si>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</si>
  <si>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</si>
  <si>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</si>
  <si>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</si>
  <si>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</si>
  <si>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</si>
  <si>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</si>
  <si>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</si>
  <si>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</si>
  <si>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</si>
  <si>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</si>
  <si>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</si>
  <si>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</si>
  <si>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</si>
  <si>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</si>
  <si>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</si>
  <si>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</si>
  <si>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</si>
  <si>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</si>
  <si>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</si>
  <si>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</si>
  <si>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</si>
  <si>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</si>
  <si>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</si>
  <si>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</si>
  <si>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</si>
  <si>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</si>
  <si>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</si>
  <si>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</si>
  <si>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</si>
  <si>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</si>
  <si>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</si>
  <si>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</si>
  <si>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</si>
  <si>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</si>
  <si>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</si>
  <si>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</si>
  <si>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</si>
  <si>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</si>
  <si>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</si>
  <si>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</si>
  <si>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</si>
  <si>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</si>
  <si>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</si>
  <si>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</si>
  <si>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</si>
  <si>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</si>
  <si>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</si>
  <si>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</si>
  <si>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</si>
  <si>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</si>
  <si>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</si>
  <si>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</si>
  <si>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</si>
  <si>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</si>
  <si>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</si>
  <si>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</si>
  <si>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</si>
  <si>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</si>
  <si>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</si>
  <si>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</si>
  <si>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</si>
  <si>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</si>
  <si>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</si>
  <si>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</si>
  <si>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</si>
  <si>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</si>
  <si>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</si>
  <si>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</si>
  <si>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</si>
  <si>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</si>
  <si>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</si>
  <si>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</si>
  <si>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</si>
  <si>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</si>
  <si>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</si>
  <si>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</si>
  <si>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</si>
  <si>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</si>
  <si>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</si>
  <si>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</si>
  <si>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</si>
  <si>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</si>
  <si>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</si>
  <si>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</si>
  <si>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</si>
  <si>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</si>
  <si>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</si>
  <si>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</si>
  <si>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</si>
  <si>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</si>
  <si>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</si>
  <si>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</si>
  <si>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</si>
  <si>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</si>
  <si>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</si>
  <si>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</si>
  <si>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</si>
  <si>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</si>
  <si>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</si>
  <si>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</si>
  <si>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</si>
  <si>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</si>
  <si>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</si>
  <si>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</si>
  <si>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</si>
  <si>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</si>
  <si>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</si>
  <si>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</si>
  <si>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</si>
  <si>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</si>
  <si>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</si>
  <si>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</si>
  <si>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</si>
  <si>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</si>
  <si>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</si>
  <si>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</si>
  <si>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</si>
  <si>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</si>
  <si>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</si>
  <si>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</si>
  <si>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</si>
  <si>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</si>
  <si>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</si>
  <si>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</si>
  <si>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</si>
  <si>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</si>
  <si>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</si>
  <si>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</si>
  <si>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</si>
  <si>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</si>
  <si>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</si>
  <si>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</si>
  <si>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</si>
  <si>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</si>
  <si>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</si>
  <si>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</si>
  <si>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</si>
  <si>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</si>
  <si>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</si>
  <si>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</si>
  <si>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</si>
  <si>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</si>
  <si>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</si>
  <si>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</si>
  <si>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</si>
  <si>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</si>
  <si>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</si>
  <si>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</si>
  <si>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</si>
  <si>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</si>
  <si>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</si>
  <si>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</si>
  <si>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</si>
  <si>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</si>
  <si>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</si>
  <si>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</si>
  <si>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</si>
  <si>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</si>
  <si>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</si>
  <si>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</si>
  <si>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</si>
  <si>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</si>
  <si>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</si>
  <si>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</si>
  <si>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</si>
  <si>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</si>
  <si>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</si>
  <si>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</si>
  <si>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</si>
  <si>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</si>
  <si>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</si>
  <si>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</si>
  <si>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</si>
  <si>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</si>
  <si>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</si>
  <si>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</si>
  <si>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</si>
  <si>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</si>
  <si>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</si>
  <si>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</si>
  <si>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</si>
  <si>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</si>
  <si>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</si>
  <si>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</si>
  <si>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</si>
  <si>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</si>
  <si>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</si>
  <si>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</si>
  <si>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</si>
  <si>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</si>
  <si>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</si>
  <si>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</si>
  <si>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</si>
  <si>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</si>
  <si>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</si>
  <si>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</si>
  <si>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</si>
  <si>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</si>
  <si>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</si>
  <si>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</si>
  <si>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</si>
  <si>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</si>
  <si>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</si>
  <si>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</si>
  <si>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</si>
  <si>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</si>
  <si>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</si>
  <si>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</si>
  <si>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</si>
  <si>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</si>
  <si>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</si>
  <si>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</si>
  <si>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</si>
  <si>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</si>
  <si>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</si>
  <si>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</si>
  <si>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</si>
  <si>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</si>
  <si>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</si>
  <si>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</si>
  <si>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</si>
  <si>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</si>
  <si>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</si>
  <si>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</si>
  <si>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</si>
  <si>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</si>
  <si>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</si>
  <si>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</si>
  <si>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</si>
  <si>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</si>
  <si>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</si>
  <si>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</si>
  <si>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</si>
  <si>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</si>
  <si>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</si>
  <si>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</si>
  <si>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</si>
  <si>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</si>
  <si>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</si>
  <si>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</si>
  <si>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</si>
  <si>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</si>
  <si>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</si>
  <si>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</si>
  <si>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</si>
  <si>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</si>
  <si>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</si>
  <si>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</si>
  <si>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</si>
  <si>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</si>
  <si>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</si>
  <si>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</si>
  <si>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</si>
  <si>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</si>
  <si>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</si>
  <si>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</si>
  <si>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</si>
  <si>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</si>
  <si>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</si>
  <si>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</si>
  <si>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</si>
  <si>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</si>
  <si>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</si>
  <si>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</si>
  <si>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</si>
  <si>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</si>
  <si>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</si>
  <si>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</si>
  <si>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</si>
  <si>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</si>
  <si>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</si>
  <si>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</si>
  <si>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</si>
  <si>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</si>
  <si>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</si>
  <si>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</si>
  <si>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</si>
  <si>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</si>
  <si>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</si>
  <si>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</si>
  <si>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</si>
  <si>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</si>
  <si>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</si>
  <si>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</si>
  <si>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</si>
  <si>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</si>
  <si>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</si>
  <si>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</si>
  <si>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</si>
  <si>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</si>
  <si>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</si>
  <si>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</si>
  <si>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</si>
  <si>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</si>
  <si>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</si>
  <si>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</si>
  <si>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</si>
  <si>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</si>
  <si>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</si>
  <si>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</si>
  <si>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</si>
  <si>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</si>
  <si>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</si>
  <si>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</si>
  <si>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</si>
  <si>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</si>
  <si>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</si>
  <si>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</si>
  <si>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</si>
  <si>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</si>
  <si>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</si>
  <si>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</si>
  <si>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</si>
  <si>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</si>
  <si>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</si>
  <si>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</si>
  <si>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</si>
  <si>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</si>
  <si>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</si>
  <si>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</si>
  <si>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</si>
  <si>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</si>
  <si>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</si>
  <si>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</si>
  <si>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</si>
  <si>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</si>
  <si>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</si>
  <si>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</si>
  <si>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</si>
  <si>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</si>
  <si>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</si>
  <si>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</si>
  <si>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</si>
  <si>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</si>
  <si>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</si>
  <si>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</si>
  <si>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</si>
  <si>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</si>
  <si>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</si>
  <si>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</si>
  <si>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</si>
  <si>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</si>
  <si>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</si>
  <si>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</si>
  <si>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</si>
  <si>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</si>
  <si>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</si>
  <si>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</si>
  <si>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</si>
  <si>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</si>
  <si>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</si>
  <si>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</si>
  <si>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</si>
  <si>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</si>
  <si>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</si>
  <si>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</si>
  <si>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</si>
  <si>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</si>
  <si>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</si>
  <si>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</si>
  <si>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</si>
  <si>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</si>
  <si>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</si>
  <si>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</si>
  <si>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</si>
  <si>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</si>
  <si>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</si>
  <si>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</si>
  <si>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</si>
  <si>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</si>
  <si>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</si>
  <si>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</si>
  <si>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</si>
  <si>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</si>
  <si>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</si>
  <si>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</si>
  <si>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</si>
  <si>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</si>
  <si>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</si>
  <si>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</si>
  <si>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</si>
  <si>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</si>
  <si>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</si>
  <si>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</si>
  <si>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</si>
  <si>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</si>
  <si>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</si>
  <si>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</si>
  <si>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</si>
  <si>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</si>
  <si>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</si>
  <si>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</si>
  <si>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</si>
  <si>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</si>
  <si>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</si>
  <si>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</si>
  <si>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</si>
  <si>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</si>
  <si>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</si>
  <si>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</si>
  <si>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</si>
  <si>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</si>
  <si>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</si>
  <si>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</si>
  <si>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</si>
  <si>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</si>
  <si>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</si>
  <si>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</si>
  <si>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</si>
  <si>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</si>
  <si>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</si>
  <si>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</si>
  <si>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</si>
  <si>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</si>
  <si>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</si>
  <si>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</si>
  <si>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</si>
  <si>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</si>
  <si>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</si>
  <si>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</si>
  <si>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</si>
  <si>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</si>
  <si>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</si>
  <si>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</si>
  <si>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</si>
  <si>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</si>
  <si>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</si>
  <si>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</si>
  <si>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</si>
  <si>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</si>
  <si>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</si>
  <si>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</si>
  <si>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</si>
  <si>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</si>
  <si>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</si>
  <si>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</si>
  <si>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</si>
  <si>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</si>
  <si>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</si>
  <si>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</si>
  <si>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</si>
  <si>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</si>
  <si>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</si>
  <si>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</si>
  <si>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</si>
  <si>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</si>
  <si>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</si>
  <si>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</si>
  <si>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</si>
  <si>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</si>
  <si>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</si>
  <si>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</si>
  <si>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</si>
  <si>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</si>
  <si>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</si>
  <si>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</si>
  <si>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</si>
  <si>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</si>
  <si>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</si>
  <si>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</si>
  <si>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</si>
  <si>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</si>
  <si>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</si>
  <si>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</si>
  <si>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</si>
  <si>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</si>
  <si>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</si>
  <si>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</si>
  <si>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</si>
  <si>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</si>
  <si>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</si>
  <si>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</si>
  <si>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</si>
  <si>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</si>
  <si>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</si>
  <si>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</si>
  <si>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</si>
  <si>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</si>
  <si>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</si>
  <si>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</si>
  <si>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</si>
  <si>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</si>
  <si>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</si>
  <si>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</si>
  <si>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</si>
  <si>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</si>
  <si>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</si>
  <si>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</si>
  <si>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</si>
  <si>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</si>
  <si>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</si>
  <si>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</si>
  <si>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</si>
  <si>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</si>
  <si>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</si>
  <si>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</si>
  <si>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</si>
  <si>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</si>
  <si>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</si>
  <si>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</si>
  <si>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</si>
  <si>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</si>
  <si>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</si>
  <si>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</si>
  <si>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</si>
  <si>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</si>
  <si>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</si>
  <si>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</si>
  <si>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</si>
  <si>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</si>
  <si>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</si>
  <si>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</si>
  <si>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</si>
  <si>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</si>
  <si>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</si>
  <si>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</si>
  <si>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</si>
  <si>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</si>
  <si>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</si>
  <si>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</si>
  <si>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</si>
  <si>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</si>
  <si>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</si>
  <si>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</si>
  <si>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</si>
  <si>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</si>
  <si>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</si>
  <si>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</si>
  <si>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</si>
  <si>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</si>
  <si>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</si>
  <si>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</si>
  <si>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</si>
  <si>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</si>
  <si>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</si>
  <si>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</si>
  <si>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</si>
  <si>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</si>
  <si>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</si>
  <si>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</si>
  <si>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</si>
  <si>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</si>
  <si>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</si>
  <si>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</si>
  <si>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</si>
  <si>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</si>
  <si>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</si>
  <si>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</si>
  <si>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</si>
  <si>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</si>
  <si>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</si>
  <si>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</si>
  <si>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</si>
  <si>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</si>
  <si>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</si>
  <si>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</si>
  <si>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</si>
  <si>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</si>
  <si>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</si>
  <si>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</si>
  <si>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</si>
  <si>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</si>
  <si>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</si>
  <si>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</si>
  <si>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</si>
  <si>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</si>
  <si>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</si>
  <si>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</si>
  <si>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</si>
  <si>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</si>
  <si>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</si>
  <si>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</si>
  <si>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</si>
  <si>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</si>
  <si>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</si>
  <si>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</si>
  <si>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</si>
  <si>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</si>
  <si>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</si>
  <si>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</si>
  <si>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</si>
  <si>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</si>
  <si>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</si>
  <si>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</si>
  <si>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</si>
  <si>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</si>
  <si>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</si>
  <si>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</si>
  <si>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</si>
  <si>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</si>
  <si>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</si>
  <si>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</si>
  <si>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</si>
  <si>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</si>
  <si>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</si>
  <si>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</si>
  <si>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</si>
  <si>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</si>
  <si>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</si>
  <si>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</si>
  <si>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</si>
  <si>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</si>
  <si>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</si>
  <si>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</si>
  <si>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</si>
  <si>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</si>
  <si>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</si>
  <si>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</si>
  <si>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</si>
  <si>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</si>
  <si>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</si>
  <si>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</si>
  <si>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</si>
  <si>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</si>
  <si>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</si>
  <si>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</si>
  <si>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</si>
  <si>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</si>
  <si>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</si>
  <si>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</si>
  <si>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</si>
  <si>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</si>
  <si>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</si>
  <si>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</si>
  <si>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</si>
  <si>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</si>
  <si>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</si>
  <si>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</si>
  <si>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</si>
  <si>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</si>
  <si>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</si>
  <si>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</si>
  <si>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</si>
  <si>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</si>
  <si>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</si>
  <si>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</si>
  <si>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</si>
  <si>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</si>
  <si>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</si>
  <si>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</si>
  <si>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</si>
  <si>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</si>
  <si>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</si>
  <si>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</si>
  <si>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</si>
  <si>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</si>
  <si>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</si>
  <si>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</si>
  <si>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</si>
  <si>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</si>
  <si>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</si>
  <si>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</si>
  <si>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</si>
  <si>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</si>
  <si>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</si>
  <si>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</si>
  <si>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</si>
  <si>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</si>
  <si>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</si>
  <si>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</si>
  <si>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</si>
  <si>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</si>
  <si>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</si>
  <si>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</si>
  <si>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</si>
  <si>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</si>
  <si>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</si>
  <si>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</si>
  <si>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</si>
  <si>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</si>
  <si>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</si>
  <si>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</si>
  <si>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</si>
  <si>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</si>
  <si>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</si>
  <si>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</si>
  <si>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</si>
  <si>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</si>
  <si>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</si>
  <si>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</si>
  <si>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</si>
  <si>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</si>
  <si>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</si>
  <si>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</si>
  <si>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</si>
  <si>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</si>
  <si>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</si>
  <si>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</si>
  <si>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</si>
  <si>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</si>
  <si>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</si>
  <si>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</si>
  <si>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</si>
  <si>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</si>
  <si>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</si>
  <si>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</si>
  <si>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</si>
  <si>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</si>
  <si>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</si>
  <si>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</si>
  <si>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</si>
  <si>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</si>
  <si>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</si>
  <si>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</si>
  <si>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</si>
  <si>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</si>
  <si>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</si>
  <si>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</si>
  <si>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</si>
  <si>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</si>
  <si>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</si>
  <si>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</si>
  <si>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</si>
  <si>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</si>
  <si>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</si>
  <si>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</si>
  <si>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</si>
  <si>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</si>
  <si>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</si>
  <si>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</si>
  <si>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</si>
  <si>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</si>
  <si>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</si>
  <si>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</si>
  <si>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</si>
  <si>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</si>
  <si>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</si>
  <si>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</si>
  <si>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</si>
  <si>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</si>
  <si>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</si>
  <si>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</si>
  <si>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</si>
  <si>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</si>
  <si>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</si>
  <si>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</si>
  <si>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</si>
  <si>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</si>
  <si>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</si>
  <si>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</si>
  <si>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</si>
  <si>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</si>
  <si>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</si>
  <si>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</si>
  <si>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</si>
  <si>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</si>
  <si>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</si>
  <si>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</si>
  <si>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</si>
  <si>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</si>
  <si>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</si>
  <si>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</si>
  <si>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</si>
  <si>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</si>
  <si>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</si>
  <si>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</si>
  <si>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</si>
  <si>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</si>
  <si>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</si>
  <si>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</si>
  <si>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</si>
  <si>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</si>
  <si>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</si>
  <si>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</si>
  <si>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</si>
  <si>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</si>
  <si>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</si>
  <si>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</si>
  <si>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</si>
  <si>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</si>
  <si>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</si>
  <si>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</si>
  <si>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</si>
  <si>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</si>
  <si>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</si>
  <si>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</si>
  <si>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</si>
  <si>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</si>
  <si>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</si>
  <si>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</si>
  <si>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</si>
  <si>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</si>
  <si>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</si>
  <si>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</si>
  <si>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</si>
  <si>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</si>
  <si>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</si>
  <si>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</si>
  <si>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</si>
  <si>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</si>
  <si>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</si>
  <si>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</si>
  <si>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</si>
  <si>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</si>
  <si>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</si>
  <si>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</si>
  <si>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</si>
  <si>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</si>
  <si>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</si>
  <si>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</si>
  <si>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</si>
  <si>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</si>
  <si>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</si>
  <si>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</si>
  <si>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</si>
  <si>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</si>
  <si>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</si>
  <si>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</si>
  <si>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</si>
  <si>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</si>
  <si>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</si>
  <si>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</si>
  <si>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</si>
  <si>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</si>
  <si>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</si>
  <si>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</si>
  <si>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</si>
  <si>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</si>
  <si>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</si>
  <si>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</si>
  <si>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</si>
  <si>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</si>
  <si>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</si>
  <si>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</si>
  <si>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</si>
  <si>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</si>
  <si>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</si>
  <si>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</si>
  <si>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</si>
  <si>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</si>
  <si>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</si>
  <si>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</si>
  <si>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</si>
  <si>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</si>
  <si>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</si>
  <si>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</si>
  <si>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</si>
  <si>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</si>
  <si>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</si>
  <si>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</si>
  <si>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</si>
  <si>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</si>
  <si>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</si>
  <si>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</si>
  <si>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</si>
  <si>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</si>
  <si>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</si>
  <si>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</si>
  <si>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</si>
  <si>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</si>
  <si>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</si>
  <si>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</si>
  <si>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</si>
  <si>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</si>
  <si>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</si>
  <si>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</si>
  <si>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</si>
  <si>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</si>
  <si>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</si>
  <si>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</si>
  <si>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</si>
  <si>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</si>
  <si>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</si>
  <si>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</si>
  <si>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</si>
  <si>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</si>
  <si>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</si>
  <si>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</si>
  <si>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</si>
  <si>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</si>
  <si>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</si>
  <si>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</si>
  <si>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</si>
  <si>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</si>
  <si>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</si>
  <si>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</si>
  <si>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</si>
  <si>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</si>
  <si>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</si>
  <si>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</si>
  <si>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</si>
  <si>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</si>
  <si>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</si>
  <si>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</si>
  <si>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</si>
  <si>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</si>
  <si>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</si>
  <si>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</si>
  <si>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</si>
  <si>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</si>
  <si>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</si>
  <si>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</si>
  <si>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</si>
  <si>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</si>
  <si>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</si>
  <si>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</si>
  <si>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</si>
  <si>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</si>
  <si>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</si>
  <si>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</si>
  <si>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</si>
  <si>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</si>
  <si>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</si>
  <si>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</si>
  <si>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</si>
  <si>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</si>
  <si>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</si>
  <si>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</si>
  <si>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</si>
  <si>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</si>
  <si>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</si>
  <si>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</si>
  <si>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</si>
  <si>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</si>
  <si>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</si>
  <si>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</si>
  <si>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</si>
  <si>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</si>
  <si>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</si>
  <si>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</si>
  <si>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</si>
  <si>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</si>
  <si>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</si>
  <si>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</si>
  <si>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</si>
  <si>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</si>
  <si>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</si>
  <si>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</si>
  <si>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</si>
  <si>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</si>
  <si>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</si>
  <si>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</si>
  <si>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</si>
  <si>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</si>
  <si>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</si>
  <si>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</si>
  <si>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</si>
  <si>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</si>
  <si>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</si>
  <si>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</si>
  <si>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</si>
  <si>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</si>
  <si>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</si>
  <si>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</si>
  <si>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</si>
  <si>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</si>
  <si>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</si>
  <si>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</si>
  <si>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</si>
  <si>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</si>
  <si>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</si>
  <si>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</si>
  <si>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</si>
  <si>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</si>
  <si>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</si>
  <si>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</si>
  <si>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</si>
  <si>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</si>
  <si>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</si>
  <si>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</si>
  <si>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</si>
  <si>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</si>
  <si>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</si>
  <si>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</si>
  <si>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</si>
  <si>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</si>
  <si>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</si>
  <si>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</si>
  <si>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</si>
  <si>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</si>
  <si>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</si>
  <si>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</si>
  <si>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</si>
  <si>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</si>
  <si>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</si>
  <si>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</si>
  <si>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</si>
  <si>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</si>
  <si>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</si>
  <si>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</si>
  <si>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</si>
  <si>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</si>
  <si>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</si>
  <si>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</si>
  <si>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</si>
  <si>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</si>
  <si>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</si>
  <si>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</si>
  <si>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</si>
  <si>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</si>
  <si>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</si>
  <si>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</si>
  <si>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</si>
  <si>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</si>
  <si>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</si>
  <si>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</si>
  <si>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</si>
  <si>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</si>
  <si>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</si>
  <si>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</si>
  <si>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</si>
  <si>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</si>
  <si>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</si>
  <si>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</si>
  <si>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</si>
  <si>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</si>
  <si>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</si>
  <si>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</si>
  <si>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</si>
  <si>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</si>
  <si>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</si>
  <si>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</si>
  <si>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</si>
  <si>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</si>
  <si>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</si>
  <si>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</si>
  <si>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</si>
  <si>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</si>
  <si>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</si>
  <si>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</si>
  <si>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</si>
  <si>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</si>
  <si>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</si>
  <si>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</si>
  <si>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</si>
  <si>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</si>
  <si>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</si>
  <si>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</si>
  <si>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</si>
  <si>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</si>
  <si>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</si>
  <si>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</si>
  <si>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</si>
  <si>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</si>
  <si>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</si>
  <si>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</si>
  <si>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</si>
  <si>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</si>
  <si>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</si>
  <si>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</si>
  <si>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</si>
  <si>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</si>
  <si>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</si>
  <si>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</si>
  <si>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</si>
  <si>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</si>
  <si>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</si>
  <si>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</si>
  <si>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</si>
  <si>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</si>
  <si>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</si>
  <si>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</si>
  <si>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</si>
  <si>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</si>
  <si>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</si>
  <si>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</si>
  <si>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</si>
  <si>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</si>
  <si>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</si>
  <si>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</si>
  <si>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</si>
  <si>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</si>
  <si>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</si>
  <si>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</si>
  <si>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</si>
  <si>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</si>
  <si>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</si>
  <si>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</si>
  <si>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</si>
  <si>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</si>
  <si>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</si>
  <si>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</si>
  <si>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</si>
  <si>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</si>
  <si>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</si>
  <si>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</si>
  <si>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</si>
  <si>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</si>
  <si>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</si>
  <si>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</si>
  <si>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</si>
  <si>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</si>
  <si>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</si>
  <si>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</si>
  <si>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</si>
  <si>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</si>
  <si>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</si>
  <si>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</si>
  <si>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</si>
  <si>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</si>
  <si>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</si>
  <si>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</si>
  <si>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</si>
  <si>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</si>
  <si>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</si>
  <si>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</si>
  <si>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</si>
  <si>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</si>
  <si>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</si>
  <si>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</si>
  <si>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</si>
  <si>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</si>
  <si>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</si>
  <si>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</si>
  <si>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</si>
  <si>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</si>
  <si>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</si>
  <si>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</si>
  <si>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</si>
  <si>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</si>
  <si>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</si>
  <si>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</si>
  <si>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</si>
  <si>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</si>
  <si>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</si>
  <si>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</si>
  <si>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</si>
  <si>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</si>
  <si>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</si>
  <si>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</si>
  <si>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</si>
  <si>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</si>
  <si>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</si>
  <si>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</si>
  <si>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</si>
  <si>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</si>
  <si>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</si>
  <si>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</si>
  <si>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</si>
  <si>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</si>
  <si>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</si>
  <si>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</si>
  <si>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</si>
  <si>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</si>
  <si>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</si>
  <si>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</si>
  <si>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</si>
  <si>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</si>
  <si>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</si>
  <si>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</si>
  <si>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</si>
  <si>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</si>
  <si>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</si>
  <si>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</si>
  <si>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</si>
  <si>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</si>
  <si>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</si>
  <si>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</si>
  <si>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</si>
  <si>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</si>
  <si>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</si>
  <si>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</si>
  <si>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</si>
  <si>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</si>
  <si>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</si>
  <si>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</si>
  <si>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</si>
  <si>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</si>
  <si>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</si>
  <si>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</si>
  <si>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</si>
  <si>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</si>
  <si>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</si>
  <si>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</si>
  <si>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</si>
  <si>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</si>
  <si>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</si>
  <si>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</si>
  <si>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</si>
  <si>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</si>
  <si>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</si>
  <si>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</si>
  <si>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</si>
  <si>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</si>
  <si>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</si>
  <si>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</si>
  <si>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</si>
  <si>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</si>
  <si>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</si>
  <si>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</si>
  <si>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</si>
  <si>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</si>
  <si>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</si>
  <si>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</si>
  <si>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</si>
  <si>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</si>
  <si>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</si>
  <si>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</si>
  <si>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</si>
  <si>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</si>
  <si>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</si>
  <si>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</si>
  <si>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</si>
  <si>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</si>
  <si>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</si>
  <si>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</si>
  <si>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</si>
  <si>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</si>
  <si>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</si>
  <si>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</si>
  <si>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</si>
  <si>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</si>
  <si>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</si>
  <si>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</si>
  <si>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</si>
  <si>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</si>
  <si>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</si>
  <si>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</si>
  <si>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</si>
  <si>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</si>
  <si>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</si>
  <si>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</si>
  <si>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</si>
  <si>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</si>
  <si>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</si>
  <si>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</si>
  <si>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</si>
  <si>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</si>
  <si>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</si>
  <si>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</si>
  <si>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</si>
  <si>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</si>
  <si>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</si>
  <si>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</si>
  <si>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</si>
  <si>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</si>
  <si>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</si>
  <si>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</si>
  <si>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</si>
  <si>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</si>
  <si>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</si>
  <si>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</si>
  <si>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</si>
  <si>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</si>
  <si>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</si>
  <si>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</si>
  <si>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</si>
  <si>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</si>
  <si>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</si>
  <si>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</si>
  <si>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</si>
  <si>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</si>
  <si>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</si>
  <si>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</si>
  <si>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</si>
  <si>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</si>
  <si>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</si>
  <si>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</si>
  <si>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</si>
  <si>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</si>
  <si>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</si>
  <si>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</si>
  <si>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</si>
  <si>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</si>
  <si>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</si>
  <si>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</si>
  <si>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</si>
  <si>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</si>
  <si>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</si>
  <si>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</si>
  <si>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</si>
  <si>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</si>
  <si>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</si>
  <si>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</si>
  <si>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</si>
  <si>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</si>
  <si>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</si>
  <si>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</si>
  <si>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</si>
  <si>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</si>
  <si>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</si>
  <si>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</si>
  <si>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</si>
  <si>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</si>
  <si>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</si>
  <si>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</si>
  <si>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</si>
  <si>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</si>
  <si>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</si>
  <si>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</si>
  <si>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</si>
  <si>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</si>
  <si>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</si>
  <si>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</si>
  <si>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</si>
  <si>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</si>
  <si>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</si>
  <si>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</si>
  <si>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</si>
  <si>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</si>
  <si>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</si>
  <si>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</si>
  <si>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</si>
  <si>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</si>
  <si>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</si>
  <si>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</si>
  <si>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</si>
  <si>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</si>
  <si>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</si>
  <si>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</si>
  <si>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</si>
  <si>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</si>
  <si>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</si>
  <si>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</si>
  <si>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</si>
  <si>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</si>
  <si>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</si>
  <si>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</si>
  <si>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</si>
  <si>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</si>
  <si>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</si>
  <si>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</si>
  <si>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</si>
  <si>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</si>
  <si>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</si>
  <si>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</si>
  <si>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</si>
  <si>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</si>
  <si>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</si>
  <si>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</si>
  <si>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</si>
  <si>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</si>
  <si>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</si>
  <si>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</si>
  <si>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</si>
  <si>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</si>
  <si>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</si>
  <si>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</si>
  <si>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</si>
  <si>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</si>
  <si>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</si>
  <si>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</si>
  <si>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</si>
  <si>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</si>
  <si>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</si>
  <si>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</si>
  <si>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</si>
  <si>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</si>
  <si>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</si>
  <si>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</si>
  <si>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</si>
  <si>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</si>
  <si>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</si>
  <si>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</si>
  <si>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</si>
  <si>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</si>
  <si>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</si>
  <si>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</si>
  <si>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</si>
  <si>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</si>
  <si>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</si>
  <si>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</si>
  <si>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</si>
  <si>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</si>
  <si>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</si>
  <si>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</si>
  <si>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</si>
  <si>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</si>
  <si>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</si>
  <si>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</si>
  <si>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</si>
  <si>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</si>
  <si>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</si>
  <si>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</si>
  <si>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</si>
  <si>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</si>
  <si>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</si>
  <si>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</si>
  <si>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</si>
  <si>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</si>
  <si>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</si>
  <si>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</si>
  <si>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</si>
  <si>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</si>
  <si>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</si>
  <si>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</si>
  <si>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</si>
  <si>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</si>
  <si>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</si>
  <si>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</si>
  <si>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</si>
  <si>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</si>
  <si>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</si>
  <si>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</si>
  <si>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</si>
  <si>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</si>
  <si>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</si>
  <si>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</si>
  <si>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</si>
  <si>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</si>
  <si>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</si>
  <si>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</si>
  <si>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</si>
  <si>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</si>
  <si>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</si>
  <si>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</si>
  <si>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</si>
  <si>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</si>
  <si>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</si>
  <si>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</si>
  <si>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</si>
  <si>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</si>
  <si>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</si>
  <si>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</si>
  <si>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</si>
  <si>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</si>
  <si>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</si>
  <si>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</si>
  <si>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</si>
  <si>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</si>
  <si>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</si>
  <si>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</si>
  <si>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</si>
  <si>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</si>
  <si>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</si>
  <si>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</si>
  <si>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</si>
  <si>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</si>
  <si>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</si>
  <si>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</si>
  <si>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</si>
  <si>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</si>
  <si>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</si>
  <si>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</si>
  <si>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</si>
  <si>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</si>
  <si>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</si>
  <si>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</si>
  <si>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</si>
  <si>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</si>
  <si>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</si>
  <si>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</si>
  <si>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</si>
  <si>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</si>
  <si>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</si>
  <si>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</si>
  <si>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</si>
  <si>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</si>
  <si>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</si>
  <si>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</si>
  <si>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</si>
  <si>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</si>
  <si>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</si>
  <si>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</si>
  <si>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</si>
  <si>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</si>
  <si>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</si>
  <si>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</si>
  <si>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</si>
  <si>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</si>
  <si>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</si>
  <si>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</si>
  <si>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</si>
  <si>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</si>
  <si>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</si>
  <si>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</si>
  <si>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</si>
  <si>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</si>
  <si>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</si>
  <si>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</si>
  <si>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</si>
  <si>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</si>
  <si>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</si>
  <si>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</si>
  <si>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</si>
  <si>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</si>
  <si>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</si>
  <si>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</si>
  <si>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</si>
  <si>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</si>
  <si>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</si>
  <si>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</si>
  <si>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</si>
  <si>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</si>
  <si>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</si>
  <si>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</si>
  <si>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</si>
  <si>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</si>
  <si>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</si>
  <si>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</si>
  <si>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</si>
  <si>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</si>
  <si>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</si>
  <si>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</si>
  <si>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</si>
  <si>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</si>
  <si>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</si>
  <si>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</si>
  <si>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</si>
  <si>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</si>
  <si>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</si>
  <si>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</si>
  <si>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</si>
  <si>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</si>
  <si>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</si>
  <si>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</si>
  <si>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</si>
  <si>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</si>
  <si>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</si>
  <si>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</si>
  <si>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</si>
  <si>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</si>
  <si>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</si>
  <si>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</si>
  <si>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</si>
  <si>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</si>
  <si>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</si>
  <si>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</si>
  <si>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</si>
  <si>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</si>
  <si>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</si>
  <si>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</si>
  <si>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</si>
  <si>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</si>
  <si>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</si>
  <si>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</si>
  <si>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</si>
  <si>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</si>
  <si>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</si>
  <si>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</si>
  <si>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</si>
  <si>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</si>
  <si>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</si>
  <si>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</si>
  <si>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</si>
  <si>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</si>
  <si>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</si>
  <si>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</si>
  <si>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</si>
  <si>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</si>
  <si>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</si>
  <si>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</si>
  <si>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</si>
  <si>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</si>
  <si>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</si>
  <si>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</si>
  <si>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</si>
  <si>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</si>
  <si>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</si>
  <si>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</si>
  <si>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</si>
  <si>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</si>
  <si>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</si>
  <si>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</si>
  <si>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</si>
  <si>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</si>
  <si>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</si>
  <si>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</si>
  <si>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</si>
  <si>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</si>
  <si>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</si>
  <si>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</si>
  <si>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</si>
  <si>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</si>
  <si>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</si>
  <si>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</si>
  <si>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</si>
  <si>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</si>
  <si>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</si>
  <si>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</si>
  <si>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</si>
  <si>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</si>
  <si>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</si>
  <si>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</si>
  <si>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</si>
  <si>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</si>
  <si>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</si>
  <si>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</si>
  <si>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</si>
  <si>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</si>
  <si>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</si>
  <si>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</si>
  <si>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</si>
  <si>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</si>
  <si>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</si>
  <si>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</si>
  <si>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</si>
  <si>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</si>
  <si>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</si>
  <si>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</si>
  <si>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</si>
  <si>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</si>
  <si>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</si>
  <si>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</si>
  <si>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</si>
  <si>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</si>
  <si>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</si>
  <si>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</si>
  <si>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</si>
  <si>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</si>
  <si>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</si>
  <si>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</si>
  <si>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</si>
  <si>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</si>
  <si>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</si>
  <si>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</si>
  <si>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</si>
  <si>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</si>
  <si>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</si>
  <si>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</si>
  <si>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</si>
  <si>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</si>
  <si>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</si>
  <si>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</si>
  <si>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</si>
  <si>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</si>
  <si>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</si>
  <si>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</si>
  <si>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</si>
  <si>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</si>
  <si>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</si>
  <si>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</si>
  <si>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</si>
  <si>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</si>
  <si>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</si>
  <si>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</si>
  <si>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</si>
  <si>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</si>
  <si>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</si>
  <si>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</si>
  <si>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</si>
  <si>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</si>
  <si>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</si>
  <si>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</si>
  <si>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</si>
  <si>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</si>
  <si>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</si>
  <si>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</si>
  <si>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</si>
  <si>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</si>
  <si>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</si>
  <si>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</si>
  <si>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</si>
  <si>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</si>
  <si>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</si>
  <si>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</si>
  <si>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</si>
  <si>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</si>
  <si>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</si>
  <si>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</si>
  <si>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</si>
  <si>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</si>
  <si>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</si>
  <si>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</si>
  <si>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</si>
  <si>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</si>
  <si>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</si>
  <si>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</si>
  <si>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</si>
  <si>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</si>
  <si>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</si>
  <si>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</si>
  <si>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</si>
  <si>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</si>
  <si>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</si>
  <si>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</si>
  <si>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</si>
  <si>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</si>
  <si>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</si>
  <si>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</si>
  <si>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</si>
  <si>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</si>
  <si>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</si>
  <si>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</si>
  <si>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</si>
  <si>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</si>
  <si>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</si>
  <si>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</si>
  <si>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</si>
  <si>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</si>
  <si>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</si>
  <si>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</si>
  <si>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</si>
  <si>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</si>
  <si>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</si>
  <si>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</si>
  <si>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</si>
  <si>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</si>
  <si>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</si>
  <si>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</si>
  <si>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</si>
  <si>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</si>
  <si>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</si>
  <si>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</si>
  <si>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</si>
  <si>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</si>
  <si>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</si>
  <si>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</si>
  <si>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</si>
  <si>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</si>
  <si>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</si>
  <si>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</si>
  <si>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</si>
  <si>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</si>
  <si>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</si>
  <si>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</si>
  <si>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</si>
  <si>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</si>
  <si>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</si>
  <si>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</si>
  <si>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</si>
  <si>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</si>
  <si>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</si>
  <si>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</si>
  <si>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</si>
  <si>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</si>
  <si>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</si>
  <si>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</si>
  <si>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</si>
  <si>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</si>
  <si>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</si>
  <si>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</si>
  <si>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</si>
  <si>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</si>
  <si>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</si>
  <si>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</si>
  <si>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</si>
  <si>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</si>
  <si>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</si>
  <si>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</si>
  <si>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</si>
  <si>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</si>
  <si>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</si>
  <si>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</si>
  <si>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</si>
  <si>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</si>
  <si>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</si>
  <si>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</si>
  <si>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</si>
  <si>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</si>
  <si>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</si>
  <si>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</si>
  <si>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</si>
  <si>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</si>
  <si>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</si>
  <si>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</si>
  <si>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</si>
  <si>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</si>
  <si>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</si>
  <si>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</si>
  <si>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</si>
  <si>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</si>
  <si>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</si>
  <si>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</si>
  <si>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</si>
  <si>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</si>
  <si>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</si>
  <si>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</si>
  <si>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</si>
  <si>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</si>
  <si>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</si>
  <si>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</si>
  <si>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</si>
  <si>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</si>
  <si>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</si>
  <si>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</si>
  <si>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</si>
  <si>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</si>
  <si>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</si>
  <si>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</si>
  <si>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</si>
  <si>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</si>
  <si>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</si>
  <si>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</si>
  <si>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</si>
  <si>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</si>
  <si>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</si>
  <si>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</si>
  <si>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</si>
  <si>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</si>
  <si>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</si>
  <si>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</si>
  <si>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</si>
  <si>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</si>
  <si>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</si>
  <si>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</si>
  <si>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</si>
  <si>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</si>
  <si>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</si>
  <si>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</si>
  <si>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</si>
  <si>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</si>
  <si>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</si>
  <si>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</si>
  <si>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</si>
  <si>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</si>
  <si>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</si>
  <si>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</si>
  <si>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</si>
  <si>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</si>
  <si>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</si>
  <si>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</si>
  <si>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</si>
  <si>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</si>
  <si>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</si>
  <si>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</si>
  <si>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</si>
  <si>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</si>
  <si>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</si>
  <si>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</si>
  <si>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</si>
  <si>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</si>
  <si>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</si>
  <si>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</si>
  <si>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</si>
  <si>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</si>
  <si>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</si>
  <si>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</si>
  <si>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</si>
  <si>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</si>
  <si>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</si>
  <si>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</si>
  <si>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</si>
  <si>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</si>
  <si>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</si>
  <si>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</si>
  <si>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</si>
  <si>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</si>
  <si>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</si>
  <si>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</si>
  <si>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</si>
  <si>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</si>
  <si>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</si>
  <si>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</si>
  <si>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</si>
  <si>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</si>
  <si>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</si>
  <si>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</si>
  <si>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</si>
  <si>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</si>
  <si>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</si>
  <si>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</si>
  <si>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</si>
  <si>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</si>
  <si>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</si>
  <si>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</si>
  <si>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</si>
  <si>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</si>
  <si>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</si>
  <si>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</si>
  <si>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</si>
  <si>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</si>
  <si>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</si>
  <si>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</si>
  <si>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</si>
  <si>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</si>
  <si>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</si>
  <si>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</si>
  <si>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</si>
  <si>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</si>
  <si>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</si>
  <si>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</si>
  <si>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</si>
  <si>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</si>
  <si>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</si>
  <si>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</si>
  <si>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</si>
  <si>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</si>
  <si>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</si>
  <si>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</si>
  <si>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</si>
  <si>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</si>
  <si>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</si>
  <si>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</si>
  <si>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</si>
  <si>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</si>
  <si>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</si>
  <si>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</si>
  <si>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</si>
  <si>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</si>
  <si>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</si>
  <si>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</si>
  <si>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</si>
  <si>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</si>
  <si>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</si>
  <si>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</si>
  <si>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</si>
  <si>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</si>
  <si>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</si>
  <si>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</si>
  <si>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</si>
  <si>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</si>
  <si>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</si>
  <si>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</si>
  <si>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</si>
  <si>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</si>
  <si>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</si>
  <si>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</si>
  <si>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</si>
  <si>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</si>
  <si>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</si>
  <si>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</si>
  <si>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</si>
  <si>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</si>
  <si>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</si>
  <si>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</si>
  <si>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</si>
  <si>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</si>
  <si>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</si>
  <si>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</si>
  <si>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</si>
  <si>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</si>
  <si>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</si>
  <si>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</si>
  <si>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</si>
  <si>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</si>
  <si>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</si>
  <si>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</si>
  <si>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</si>
  <si>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</si>
  <si>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</si>
  <si>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</si>
  <si>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</si>
  <si>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</si>
  <si>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</si>
  <si>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</si>
  <si>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</si>
  <si>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</si>
  <si>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</si>
  <si>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</si>
  <si>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</si>
  <si>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</si>
  <si>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</si>
  <si>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</si>
  <si>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</si>
  <si>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</si>
  <si>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</si>
  <si>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</si>
  <si>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</si>
  <si>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</si>
  <si>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</si>
  <si>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</si>
  <si>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</si>
  <si>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</si>
  <si>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</si>
  <si>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</si>
  <si>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</si>
  <si>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</si>
  <si>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</si>
  <si>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</si>
  <si>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</si>
  <si>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</si>
  <si>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</si>
  <si>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</si>
  <si>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</si>
  <si>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</si>
  <si>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</si>
  <si>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</si>
  <si>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</si>
  <si>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</si>
  <si>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</si>
  <si>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</si>
  <si>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</si>
  <si>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</si>
  <si>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</si>
  <si>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</si>
  <si>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</si>
  <si>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</si>
  <si>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</si>
  <si>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</si>
  <si>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</si>
  <si>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</si>
  <si>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</si>
  <si>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</si>
  <si>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</si>
  <si>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</si>
  <si>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</si>
  <si>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</si>
  <si>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</si>
  <si>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</si>
  <si>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</si>
  <si>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</si>
  <si>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</si>
  <si>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</si>
  <si>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</si>
  <si>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</si>
  <si>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</si>
  <si>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</si>
  <si>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</si>
  <si>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</si>
  <si>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</si>
  <si>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</si>
  <si>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</si>
  <si>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</si>
  <si>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</si>
  <si>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</si>
  <si>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</si>
  <si>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</si>
  <si>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</si>
  <si>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</si>
  <si>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</si>
  <si>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</si>
  <si>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</si>
  <si>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</si>
  <si>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</si>
  <si>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</si>
  <si>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</si>
  <si>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</si>
  <si>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</si>
  <si>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</si>
  <si>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</si>
  <si>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</si>
  <si>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</si>
  <si>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</si>
  <si>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</si>
  <si>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</si>
  <si>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</si>
  <si>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</si>
  <si>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</si>
  <si>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</si>
  <si>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</si>
  <si>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</si>
  <si>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</si>
  <si>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</si>
  <si>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</si>
  <si>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</si>
  <si>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</si>
  <si>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</si>
  <si>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</si>
  <si>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</si>
  <si>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</si>
  <si>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</si>
  <si>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</si>
  <si>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</si>
  <si>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</si>
  <si>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</si>
  <si>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</si>
  <si>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</si>
  <si>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</si>
  <si>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</si>
  <si>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</si>
  <si>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</si>
  <si>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</si>
  <si>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</si>
  <si>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</si>
  <si>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</si>
  <si>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</si>
  <si>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</si>
  <si>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</si>
  <si>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</si>
  <si>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</si>
  <si>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</si>
  <si>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</si>
  <si>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</si>
  <si>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</si>
  <si>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</si>
  <si>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</si>
  <si>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</si>
  <si>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</si>
  <si>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</si>
  <si>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</si>
  <si>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</si>
  <si>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</si>
  <si>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</si>
  <si>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</si>
  <si>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</si>
  <si>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</si>
  <si>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</si>
  <si>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</si>
  <si>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</si>
  <si>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</si>
  <si>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</si>
  <si>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</si>
  <si>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</si>
  <si>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</si>
  <si>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</si>
  <si>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</si>
  <si>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</si>
  <si>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</si>
  <si>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</si>
  <si>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</si>
  <si>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</si>
  <si>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</si>
  <si>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</si>
  <si>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</si>
  <si>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</si>
  <si>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</si>
  <si>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</si>
  <si>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</si>
  <si>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</si>
  <si>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</si>
  <si>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</si>
  <si>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</si>
  <si>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</si>
  <si>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</si>
  <si>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</si>
  <si>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</si>
  <si>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</si>
  <si>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</si>
  <si>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</si>
  <si>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</si>
  <si>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</si>
  <si>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</si>
  <si>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</si>
  <si>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</si>
  <si>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</si>
  <si>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</si>
  <si>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</si>
  <si>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</si>
  <si>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</si>
  <si>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</si>
  <si>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</si>
  <si>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</si>
  <si>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</si>
  <si>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</si>
  <si>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</si>
  <si>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</si>
  <si>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</si>
  <si>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</si>
  <si>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</si>
  <si>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</si>
  <si>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</si>
  <si>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</si>
  <si>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</si>
  <si>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</si>
  <si>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</si>
  <si>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</si>
  <si>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</si>
  <si>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</si>
  <si>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</si>
  <si>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</si>
  <si>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</si>
  <si>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</si>
  <si>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</si>
  <si>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</si>
  <si>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</si>
  <si>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</si>
  <si>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</si>
  <si>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</si>
  <si>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</si>
  <si>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</si>
  <si>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</si>
  <si>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</si>
  <si>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</si>
  <si>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</si>
  <si>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</si>
  <si>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</si>
  <si>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</si>
  <si>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</si>
  <si>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</si>
  <si>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</si>
  <si>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</si>
  <si>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</si>
  <si>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</si>
  <si>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</si>
  <si>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</si>
  <si>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</si>
  <si>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</si>
  <si>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</si>
  <si>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</si>
  <si>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</si>
  <si>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</si>
  <si>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</si>
  <si>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</si>
  <si>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</si>
  <si>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</si>
  <si>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</si>
  <si>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</si>
  <si>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</si>
  <si>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</si>
  <si>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</si>
  <si>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</si>
  <si>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</si>
  <si>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</si>
  <si>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</si>
  <si>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</si>
  <si>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</si>
  <si>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</si>
  <si>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</si>
  <si>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</si>
  <si>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</si>
  <si>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</si>
  <si>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</si>
  <si>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</si>
  <si>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</si>
  <si>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</si>
  <si>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</si>
  <si>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</si>
  <si>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</si>
  <si>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</si>
  <si>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</si>
  <si>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</si>
  <si>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</si>
  <si>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</si>
  <si>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</si>
  <si>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</si>
  <si>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</si>
  <si>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</si>
  <si>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</si>
  <si>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</si>
  <si>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</si>
  <si>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</si>
  <si>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</si>
  <si>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</si>
  <si>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</si>
  <si>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</si>
  <si>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</si>
  <si>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</si>
  <si>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</si>
  <si>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</si>
  <si>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</si>
  <si>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</si>
  <si>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</si>
  <si>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</si>
  <si>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</si>
  <si>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</si>
  <si>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</si>
  <si>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</si>
  <si>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</si>
  <si>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</si>
  <si>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</si>
  <si>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</si>
  <si>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</si>
  <si>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</si>
  <si>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</si>
  <si>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</si>
  <si>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</si>
  <si>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</si>
  <si>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</si>
  <si>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</si>
  <si>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</si>
  <si>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</si>
  <si>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</si>
  <si>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</si>
  <si>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</si>
  <si>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</si>
  <si>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</si>
  <si>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</si>
  <si>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</si>
  <si>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</si>
  <si>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</si>
  <si>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</si>
  <si>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</si>
  <si>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</si>
  <si>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</si>
  <si>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</si>
  <si>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</si>
  <si>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</si>
  <si>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</si>
  <si>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</si>
  <si>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</si>
  <si>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</si>
  <si>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</si>
  <si>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</si>
  <si>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</si>
  <si>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</si>
  <si>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</si>
  <si>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</si>
  <si>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</si>
  <si>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</si>
  <si>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</si>
  <si>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</si>
  <si>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</si>
  <si>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</si>
  <si>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</si>
  <si>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</si>
  <si>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</si>
  <si>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</si>
  <si>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</si>
  <si>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</si>
  <si>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</si>
  <si>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</si>
  <si>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</si>
  <si>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</si>
  <si>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</si>
  <si>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</si>
  <si>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</si>
  <si>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</si>
  <si>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</si>
  <si>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</si>
  <si>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</si>
  <si>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</si>
  <si>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</si>
  <si>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</si>
  <si>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</si>
  <si>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</si>
  <si>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</si>
  <si>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</si>
  <si>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</si>
  <si>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</si>
  <si>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</si>
  <si>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</si>
  <si>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</si>
  <si>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</si>
  <si>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</si>
  <si>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</si>
  <si>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</si>
  <si>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</si>
  <si>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</si>
  <si>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</si>
  <si>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</si>
  <si>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</si>
  <si>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</si>
  <si>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</si>
  <si>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</si>
  <si>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</si>
  <si>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</si>
  <si>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</si>
  <si>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</si>
  <si>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</si>
  <si>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</si>
  <si>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</si>
  <si>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</si>
  <si>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</si>
  <si>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</si>
  <si>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</si>
  <si>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</si>
  <si>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</si>
  <si>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</si>
  <si>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</si>
  <si>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</si>
  <si>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</si>
  <si>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</si>
  <si>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</si>
  <si>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</si>
  <si>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</si>
  <si>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</si>
  <si>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</si>
  <si>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</si>
  <si>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</si>
  <si>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</si>
  <si>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</si>
  <si>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</si>
  <si>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</si>
  <si>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</si>
  <si>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</si>
  <si>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</si>
  <si>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</si>
  <si>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</si>
  <si>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</si>
  <si>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</si>
  <si>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</si>
  <si>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</si>
  <si>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</si>
  <si>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</si>
  <si>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</si>
  <si>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</si>
  <si>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</si>
  <si>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</si>
  <si>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</si>
  <si>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</si>
  <si>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</si>
  <si>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</si>
  <si>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</si>
  <si>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</si>
  <si>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</si>
  <si>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</si>
  <si>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</si>
  <si>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</si>
  <si>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</si>
  <si>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</si>
  <si>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</si>
  <si>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</si>
  <si>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</si>
  <si>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</si>
  <si>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</si>
  <si>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</si>
  <si>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</si>
  <si>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</si>
  <si>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</si>
  <si>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</si>
  <si>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</si>
  <si>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</si>
  <si>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</si>
  <si>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</si>
  <si>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</si>
  <si>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</si>
  <si>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</si>
  <si>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</si>
  <si>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</si>
  <si>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</si>
  <si>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</si>
  <si>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</si>
  <si>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</si>
  <si>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</si>
  <si>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</si>
  <si>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</si>
  <si>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</si>
  <si>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</si>
  <si>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</si>
  <si>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</si>
  <si>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</si>
  <si>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</si>
  <si>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</si>
  <si>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</si>
  <si>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</si>
  <si>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</si>
  <si>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</si>
  <si>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</si>
  <si>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</si>
  <si>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</si>
  <si>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</si>
  <si>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</si>
  <si>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</si>
  <si>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</si>
  <si>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</si>
  <si>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</si>
  <si>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</si>
  <si>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</si>
  <si>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</si>
  <si>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</si>
  <si>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</si>
  <si>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</si>
  <si>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</si>
  <si>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</si>
  <si>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</si>
  <si>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</si>
  <si>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</si>
  <si>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</si>
  <si>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</si>
  <si>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</si>
  <si>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</si>
  <si>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</si>
  <si>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</si>
  <si>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</si>
  <si>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</si>
  <si>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</si>
  <si>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</si>
  <si>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</si>
  <si>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</si>
  <si>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</si>
  <si>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</si>
  <si>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</si>
  <si>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</si>
  <si>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</si>
  <si>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</si>
  <si>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</si>
  <si>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</si>
  <si>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</si>
  <si>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</si>
  <si>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</si>
  <si>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</si>
  <si>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</si>
  <si>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</si>
  <si>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</si>
  <si>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</si>
  <si>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</si>
  <si>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</si>
  <si>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</si>
  <si>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</si>
  <si>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</si>
  <si>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</si>
  <si>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</si>
  <si>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</si>
  <si>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</si>
  <si>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</si>
  <si>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</si>
  <si>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</si>
  <si>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</si>
  <si>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</si>
  <si>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</si>
  <si>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</si>
  <si>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</si>
  <si>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</si>
  <si>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</si>
  <si>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</si>
  <si>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</si>
  <si>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</si>
  <si>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</si>
  <si>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</si>
  <si>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</si>
  <si>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</si>
  <si>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</si>
  <si>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</si>
  <si>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</si>
  <si>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</si>
  <si>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</si>
  <si>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</si>
  <si>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</si>
  <si>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</si>
  <si>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</si>
  <si>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</si>
  <si>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</si>
  <si>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</si>
  <si>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</si>
  <si>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</si>
  <si>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</si>
  <si>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</si>
  <si>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</si>
  <si>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</si>
  <si>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</si>
  <si>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</si>
  <si>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</si>
  <si>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</si>
  <si>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</si>
  <si>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</si>
  <si>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</si>
  <si>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</si>
  <si>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</si>
  <si>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</si>
  <si>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</si>
  <si>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</si>
  <si>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</si>
  <si>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</si>
  <si>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</si>
  <si>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</si>
  <si>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</si>
  <si>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</si>
  <si>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</si>
  <si>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</si>
  <si>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</si>
  <si>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</si>
  <si>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</si>
  <si>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</si>
  <si>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</si>
  <si>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</si>
  <si>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</si>
  <si>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</si>
  <si>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</si>
  <si>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</si>
  <si>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</si>
  <si>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</si>
  <si>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</si>
  <si>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</si>
  <si>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</si>
  <si>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</si>
  <si>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</si>
  <si>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</si>
  <si>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</si>
  <si>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</si>
  <si>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</si>
  <si>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</si>
  <si>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</si>
  <si>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</si>
  <si>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</si>
  <si>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</si>
  <si>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</si>
  <si>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</si>
  <si>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</si>
  <si>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</si>
  <si>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</si>
  <si>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</si>
  <si>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</si>
  <si>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</si>
  <si>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</si>
  <si>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</si>
  <si>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</si>
  <si>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</si>
  <si>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</si>
  <si>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</si>
  <si>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</si>
  <si>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</si>
  <si>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</si>
  <si>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</si>
  <si>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</si>
  <si>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</si>
  <si>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</si>
  <si>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</si>
  <si>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</si>
  <si>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</si>
  <si>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</si>
  <si>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</si>
  <si>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</si>
  <si>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</si>
  <si>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</si>
  <si>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</si>
  <si>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</si>
  <si>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</si>
  <si>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</si>
  <si>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</si>
  <si>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</si>
  <si>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</si>
  <si>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</si>
  <si>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</si>
  <si>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</si>
  <si>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</si>
  <si>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</si>
  <si>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</si>
  <si>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</si>
  <si>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</si>
  <si>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</si>
  <si>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</si>
  <si>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</si>
  <si>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</si>
  <si>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</si>
  <si>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</si>
  <si>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</si>
  <si>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</si>
  <si>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</si>
  <si>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</si>
  <si>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</si>
  <si>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</si>
  <si>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</si>
  <si>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</si>
  <si>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</si>
  <si>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</si>
  <si>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</si>
  <si>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</si>
  <si>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</si>
  <si>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</si>
  <si>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</si>
  <si>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</si>
  <si>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</si>
  <si>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</si>
  <si>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</si>
  <si>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</si>
  <si>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</si>
  <si>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</si>
  <si>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</si>
  <si>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</si>
  <si>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</si>
  <si>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</si>
  <si>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</si>
  <si>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</si>
  <si>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</si>
  <si>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</si>
  <si>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</si>
  <si>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</si>
  <si>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</si>
  <si>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</si>
  <si>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</si>
  <si>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</si>
  <si>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</si>
  <si>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</si>
  <si>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</si>
  <si>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</si>
  <si>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</si>
  <si>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</si>
  <si>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</si>
  <si>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</si>
  <si>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</si>
  <si>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</si>
  <si>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</si>
  <si>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</si>
  <si>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</si>
  <si>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</si>
  <si>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</si>
  <si>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</si>
  <si>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</si>
  <si>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</si>
  <si>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</si>
  <si>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</si>
  <si>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</si>
  <si>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</si>
  <si>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</si>
  <si>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</si>
  <si>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</si>
  <si>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</si>
  <si>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</si>
  <si>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</si>
  <si>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</si>
  <si>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</si>
  <si>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</si>
  <si>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</si>
  <si>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</si>
  <si>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</si>
  <si>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</si>
  <si>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</si>
  <si>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</si>
  <si>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</si>
  <si>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</si>
  <si>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</si>
  <si>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</si>
  <si>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</si>
  <si>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</si>
  <si>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</si>
  <si>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</si>
  <si>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</si>
  <si>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</si>
  <si>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</si>
  <si>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</si>
  <si>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</si>
  <si>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</si>
  <si>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</si>
  <si>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</si>
  <si>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</si>
  <si>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</si>
  <si>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</si>
  <si>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</si>
  <si>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</si>
  <si>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</si>
  <si>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</si>
  <si>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</si>
  <si>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</si>
  <si>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</si>
  <si>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</si>
  <si>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</si>
  <si>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</si>
  <si>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</si>
  <si>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</si>
  <si>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</si>
  <si>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</si>
  <si>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</si>
  <si>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</si>
  <si>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</si>
  <si>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</si>
  <si>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</si>
  <si>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</si>
  <si>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</si>
  <si>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</si>
  <si>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</si>
  <si>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</si>
  <si>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</si>
  <si>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</si>
  <si>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</si>
  <si>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</si>
  <si>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</si>
  <si>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</si>
  <si>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</si>
  <si>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</si>
  <si>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</si>
  <si>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</si>
  <si>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</si>
  <si>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</si>
  <si>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</si>
  <si>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</si>
  <si>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</si>
  <si>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</si>
  <si>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</si>
  <si>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</si>
  <si>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</si>
  <si>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</si>
  <si>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</si>
  <si>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</si>
  <si>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</si>
  <si>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</si>
  <si>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</si>
  <si>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</si>
  <si>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</si>
  <si>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</si>
  <si>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</si>
  <si>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</si>
  <si>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</si>
  <si>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</si>
  <si>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</si>
  <si>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</si>
  <si>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</si>
  <si>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</si>
  <si>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</si>
  <si>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</si>
  <si>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</si>
  <si>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</si>
  <si>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</si>
  <si>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</si>
  <si>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</si>
  <si>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</si>
  <si>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</si>
  <si>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</si>
  <si>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</si>
  <si>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</si>
  <si>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</si>
  <si>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</si>
  <si>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</si>
  <si>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</si>
  <si>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</si>
  <si>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</si>
  <si>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</si>
  <si>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</si>
  <si>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</si>
  <si>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</si>
  <si>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</si>
  <si>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</si>
  <si>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</si>
  <si>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</si>
  <si>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</si>
  <si>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</si>
  <si>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</si>
  <si>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</si>
  <si>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</si>
  <si>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</si>
  <si>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</si>
  <si>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</si>
  <si>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</si>
  <si>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</si>
  <si>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</si>
  <si>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</si>
  <si>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</si>
  <si>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</si>
  <si>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</si>
  <si>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</si>
  <si>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</si>
  <si>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</si>
  <si>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</si>
  <si>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</si>
  <si>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</si>
  <si>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</si>
  <si>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</si>
  <si>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</si>
  <si>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</si>
  <si>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</si>
  <si>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</si>
  <si>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</si>
  <si>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</si>
  <si>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</si>
  <si>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</si>
  <si>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</si>
  <si>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</si>
  <si>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</si>
  <si>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</si>
  <si>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</si>
  <si>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</si>
  <si>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</si>
  <si>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</si>
  <si>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</si>
  <si>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</si>
  <si>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</si>
  <si>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</si>
  <si>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</si>
  <si>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</si>
  <si>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</si>
  <si>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</si>
  <si>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</si>
  <si>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</si>
  <si>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</si>
  <si>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</si>
  <si>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</si>
  <si>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</si>
  <si>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</si>
  <si>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</si>
  <si>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</si>
  <si>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</si>
  <si>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</si>
  <si>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</si>
  <si>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</si>
  <si>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</si>
  <si>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</si>
  <si>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</si>
  <si>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</si>
  <si>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</si>
  <si>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</si>
  <si>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</si>
  <si>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</si>
  <si>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</si>
  <si>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</si>
  <si>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</si>
  <si>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</si>
  <si>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</si>
  <si>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</si>
  <si>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</si>
  <si>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</si>
  <si>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</si>
  <si>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</si>
  <si>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</si>
  <si>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</si>
  <si>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</si>
  <si>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</si>
  <si>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</si>
  <si>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</si>
  <si>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</si>
  <si>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</si>
  <si>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</si>
  <si>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</si>
  <si>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</si>
  <si>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</si>
  <si>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</si>
  <si>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</si>
  <si>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</si>
  <si>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</si>
  <si>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</si>
  <si>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</si>
  <si>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</si>
  <si>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</si>
  <si>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</si>
  <si>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</si>
  <si>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</si>
  <si>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</si>
  <si>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</si>
  <si>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</si>
  <si>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</si>
  <si>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</si>
  <si>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</si>
  <si>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</si>
  <si>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</si>
  <si>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</si>
  <si>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</si>
  <si>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</si>
  <si>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</si>
  <si>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</si>
  <si>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</si>
  <si>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</si>
  <si>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</si>
  <si>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</si>
  <si>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</si>
  <si>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</si>
  <si>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</si>
  <si>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</si>
  <si>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</si>
  <si>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</si>
  <si>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</si>
  <si>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</si>
  <si>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</si>
  <si>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</si>
  <si>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</si>
  <si>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</si>
  <si>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</si>
  <si>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</si>
  <si>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</si>
  <si>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</si>
  <si>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</si>
  <si>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</si>
  <si>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</si>
  <si>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</si>
  <si>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</si>
  <si>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</si>
  <si>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</si>
  <si>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</si>
  <si>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</si>
  <si>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</si>
  <si>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</si>
  <si>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</si>
  <si>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</si>
  <si>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</si>
  <si>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</si>
  <si>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</si>
  <si>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</si>
  <si>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</si>
  <si>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</si>
  <si>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</si>
  <si>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</si>
  <si>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</si>
  <si>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</si>
  <si>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</si>
  <si>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</si>
  <si>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</si>
  <si>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</si>
  <si>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</si>
  <si>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</si>
  <si>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</si>
  <si>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</si>
  <si>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</si>
  <si>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</si>
  <si>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</si>
  <si>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</si>
  <si>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</si>
  <si>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</si>
  <si>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</si>
  <si>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</si>
  <si>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</si>
  <si>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</si>
  <si>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</si>
  <si>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</si>
  <si>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</si>
  <si>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</si>
  <si>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</si>
  <si>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</si>
  <si>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</si>
  <si>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</si>
  <si>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</si>
  <si>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</si>
  <si>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</si>
  <si>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</si>
  <si>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</si>
  <si>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</si>
  <si>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</si>
  <si>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</si>
  <si>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</si>
  <si>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</si>
  <si>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</si>
  <si>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</si>
  <si>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</si>
  <si>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</si>
  <si>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</si>
  <si>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</si>
  <si>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</si>
  <si>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</si>
  <si>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</si>
  <si>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</si>
  <si>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</si>
  <si>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</si>
  <si>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</si>
  <si>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</si>
  <si>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</si>
  <si>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</si>
  <si>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</si>
  <si>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</si>
  <si>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</si>
  <si>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</si>
  <si>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</si>
  <si>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</si>
  <si>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</si>
  <si>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</si>
  <si>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</si>
  <si>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</si>
  <si>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</si>
  <si>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</si>
  <si>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</si>
  <si>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</si>
  <si>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</si>
  <si>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</si>
  <si>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</si>
  <si>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</si>
  <si>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</si>
  <si>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</si>
  <si>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</si>
  <si>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</si>
  <si>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</si>
  <si>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</si>
  <si>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</si>
  <si>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</si>
  <si>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</si>
  <si>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</si>
  <si>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</si>
  <si>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</si>
  <si>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</si>
  <si>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</si>
  <si>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</si>
  <si>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</si>
  <si>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</si>
  <si>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</si>
  <si>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</si>
  <si>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</si>
  <si>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</si>
  <si>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</si>
  <si>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</si>
  <si>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</si>
  <si>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</si>
  <si>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</si>
  <si>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</si>
  <si>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</si>
  <si>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</si>
  <si>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</si>
  <si>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</si>
  <si>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</si>
  <si>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</si>
  <si>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</si>
  <si>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</si>
  <si>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</si>
  <si>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</si>
  <si>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</si>
  <si>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</si>
  <si>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</si>
  <si>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</si>
  <si>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</si>
  <si>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</si>
  <si>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</si>
  <si>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</si>
  <si>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</si>
  <si>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</si>
  <si>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</si>
  <si>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</si>
  <si>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</si>
  <si>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</si>
  <si>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</si>
  <si>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</si>
  <si>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</si>
  <si>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</si>
  <si>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</si>
  <si>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</si>
  <si>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</si>
  <si>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</si>
  <si>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</si>
  <si>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</si>
  <si>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</si>
  <si>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</si>
  <si>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</si>
  <si>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</si>
  <si>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</si>
  <si>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</si>
  <si>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</si>
  <si>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</si>
  <si>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</si>
  <si>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</si>
  <si>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</si>
  <si>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</si>
  <si>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</si>
  <si>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</si>
  <si>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</si>
  <si>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</si>
  <si>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</si>
  <si>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</si>
  <si>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</si>
  <si>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</si>
  <si>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</si>
  <si>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</si>
  <si>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</si>
  <si>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</si>
  <si>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</si>
  <si>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</si>
  <si>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</si>
  <si>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</si>
  <si>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</si>
  <si>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</si>
  <si>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</si>
  <si>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</si>
  <si>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</si>
  <si>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</si>
  <si>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</si>
  <si>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</si>
  <si>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</si>
  <si>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</si>
  <si>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</si>
  <si>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</si>
  <si>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</si>
  <si>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</si>
  <si>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</si>
  <si>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</si>
  <si>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</si>
  <si>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</si>
  <si>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</si>
  <si>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</si>
  <si>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</si>
  <si>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</si>
  <si>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</si>
  <si>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</si>
  <si>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</si>
  <si>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</si>
  <si>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</si>
  <si>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</si>
  <si>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</si>
  <si>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</si>
  <si>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</si>
  <si>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</si>
  <si>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</si>
  <si>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</si>
  <si>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</si>
  <si>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</si>
  <si>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</si>
  <si>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</si>
  <si>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</si>
  <si>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</si>
  <si>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</si>
  <si>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</si>
  <si>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</si>
  <si>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</si>
  <si>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</si>
  <si>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</si>
  <si>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</si>
  <si>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</si>
  <si>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</si>
  <si>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</si>
  <si>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</si>
  <si>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</si>
  <si>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</si>
  <si>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</si>
  <si>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</si>
  <si>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</si>
  <si>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</si>
  <si>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</si>
  <si>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</si>
  <si>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</si>
  <si>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</si>
  <si>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</si>
  <si>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</si>
  <si>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</si>
  <si>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</si>
  <si>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</si>
  <si>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</si>
  <si>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</si>
  <si>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</si>
  <si>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</si>
  <si>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</si>
  <si>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</si>
  <si>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</si>
  <si>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</si>
  <si>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</si>
  <si>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</si>
  <si>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</si>
  <si>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</si>
  <si>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</si>
  <si>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</si>
  <si>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</si>
  <si>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</si>
  <si>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</si>
  <si>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</si>
  <si>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</si>
  <si>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</si>
  <si>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</si>
  <si>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</si>
  <si>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</si>
  <si>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</si>
  <si>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</si>
  <si>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</si>
  <si>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</si>
  <si>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</si>
  <si>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</si>
  <si>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</si>
  <si>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</si>
  <si>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</si>
  <si>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</si>
  <si>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</si>
  <si>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</si>
  <si>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</si>
  <si>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</si>
  <si>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</si>
  <si>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</si>
  <si>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</si>
  <si>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</si>
  <si>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</si>
  <si>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</si>
  <si>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</si>
  <si>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</si>
  <si>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</si>
  <si>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</si>
  <si>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</si>
  <si>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</si>
  <si>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</si>
  <si>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</si>
  <si>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</si>
  <si>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</si>
  <si>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</si>
  <si>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</si>
  <si>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</si>
  <si>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</si>
  <si>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</si>
  <si>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</si>
  <si>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</si>
  <si>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</si>
  <si>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</si>
  <si>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</si>
  <si>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</si>
  <si>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</si>
  <si>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</si>
  <si>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</si>
  <si>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</si>
  <si>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</si>
  <si>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</si>
  <si>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</si>
  <si>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</si>
  <si>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</si>
  <si>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</si>
  <si>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</si>
  <si>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</si>
  <si>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</si>
  <si>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</si>
  <si>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</si>
  <si>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</si>
  <si>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</si>
  <si>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</si>
  <si>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</si>
  <si>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</si>
  <si>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</si>
  <si>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</si>
  <si>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</si>
  <si>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</si>
  <si>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</si>
  <si>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</si>
  <si>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</si>
  <si>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</si>
  <si>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</si>
  <si>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</si>
  <si>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</si>
  <si>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</si>
  <si>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</si>
  <si>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</si>
  <si>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</si>
  <si>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</si>
  <si>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</si>
  <si>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</si>
  <si>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</si>
  <si>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</si>
  <si>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</si>
  <si>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</si>
  <si>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</si>
  <si>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</si>
  <si>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</si>
  <si>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</si>
  <si>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</si>
  <si>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</si>
  <si>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</si>
  <si>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</si>
  <si>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</si>
  <si>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</si>
  <si>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</si>
  <si>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</si>
  <si>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</si>
  <si>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</si>
  <si>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</si>
  <si>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</si>
  <si>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</si>
  <si>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</si>
  <si>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</si>
  <si>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</si>
  <si>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</si>
  <si>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</si>
  <si>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</si>
  <si>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</si>
  <si>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</si>
  <si>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</si>
  <si>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</si>
  <si>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</si>
  <si>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</si>
  <si>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</si>
  <si>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</si>
  <si>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</si>
  <si>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</si>
  <si>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</si>
  <si>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</si>
  <si>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</si>
  <si>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</si>
  <si>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</si>
  <si>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</si>
  <si>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</si>
  <si>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</si>
  <si>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</si>
  <si>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</si>
  <si>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</si>
  <si>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</si>
  <si>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</si>
  <si>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</si>
  <si>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</si>
  <si>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</si>
  <si>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</si>
  <si>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</si>
  <si>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</si>
  <si>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</si>
  <si>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</si>
  <si>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</si>
  <si>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</si>
  <si>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</si>
  <si>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</si>
  <si>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</si>
  <si>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</si>
  <si>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</si>
  <si>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</si>
  <si>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</si>
  <si>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</si>
  <si>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</si>
  <si>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</si>
  <si>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</si>
  <si>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</si>
  <si>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</si>
  <si>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</si>
  <si>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</si>
  <si>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</si>
  <si>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</si>
  <si>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</si>
  <si>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</si>
  <si>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</si>
  <si>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</si>
  <si>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</si>
  <si>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</si>
  <si>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</si>
  <si>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</si>
  <si>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</si>
  <si>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</si>
  <si>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</si>
  <si>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</si>
  <si>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</si>
  <si>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</si>
  <si>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</si>
  <si>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</si>
  <si>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</si>
  <si>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</si>
  <si>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</si>
  <si>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</si>
  <si>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</si>
  <si>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</si>
  <si>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</si>
  <si>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</si>
  <si>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</si>
  <si>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</si>
  <si>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</si>
  <si>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</si>
  <si>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</si>
  <si>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</si>
  <si>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</si>
  <si>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</si>
  <si>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</si>
  <si>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</si>
  <si>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</si>
  <si>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</si>
  <si>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</si>
  <si>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</si>
  <si>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</si>
  <si>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</si>
  <si>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</si>
  <si>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</si>
  <si>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</si>
  <si>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</si>
  <si>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</si>
  <si>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</si>
  <si>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</si>
  <si>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</si>
  <si>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</si>
  <si>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</si>
  <si>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</si>
  <si>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</si>
  <si>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</si>
  <si>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</si>
  <si>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</si>
  <si>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</si>
  <si>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</si>
  <si>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</si>
  <si>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</si>
  <si>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</si>
  <si>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</si>
  <si>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</si>
  <si>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</si>
  <si>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</si>
  <si>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</si>
  <si>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</si>
  <si>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</si>
  <si>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</si>
  <si>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</si>
  <si>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</si>
  <si>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</si>
  <si>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</si>
  <si>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</si>
  <si>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</si>
  <si>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</si>
  <si>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</si>
  <si>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</si>
  <si>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</si>
  <si>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</si>
  <si>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</si>
  <si>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</si>
  <si>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</si>
  <si>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</si>
  <si>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</si>
  <si>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</si>
  <si>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</si>
  <si>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</si>
  <si>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</si>
  <si>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</si>
  <si>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</si>
  <si>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</si>
  <si>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</si>
  <si>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</si>
  <si>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</si>
  <si>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</si>
  <si>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</si>
  <si>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</si>
  <si>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</si>
  <si>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</si>
  <si>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</si>
  <si>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</si>
  <si>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</si>
  <si>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</si>
  <si>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</si>
  <si>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</si>
  <si>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</si>
  <si>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</si>
  <si>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</si>
  <si>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</si>
  <si>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</si>
  <si>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</si>
  <si>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</si>
  <si>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</si>
  <si>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</si>
  <si>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</si>
  <si>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</si>
  <si>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</si>
  <si>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</si>
  <si>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</si>
  <si>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</si>
  <si>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</si>
  <si>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</si>
  <si>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</si>
  <si>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</si>
  <si>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</si>
  <si>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</si>
  <si>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</si>
  <si>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</si>
  <si>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</si>
  <si>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</si>
  <si>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</si>
  <si>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</si>
  <si>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</si>
  <si>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</si>
  <si>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</si>
  <si>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</si>
  <si>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</si>
  <si>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</si>
  <si>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</si>
  <si>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</si>
  <si>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</si>
  <si>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</si>
  <si>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</si>
  <si>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</si>
  <si>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</si>
  <si>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</si>
  <si>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</si>
  <si>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</si>
  <si>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</si>
  <si>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</si>
  <si>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</si>
  <si>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</si>
  <si>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</si>
  <si>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</si>
  <si>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</si>
  <si>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</si>
  <si>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</si>
  <si>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</si>
  <si>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</si>
  <si>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</si>
  <si>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</si>
  <si>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</si>
  <si>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</si>
  <si>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</si>
  <si>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</si>
  <si>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</si>
  <si>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</si>
  <si>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</si>
  <si>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</si>
  <si>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</si>
  <si>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</si>
  <si>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</si>
  <si>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</si>
  <si>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</si>
  <si>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</si>
  <si>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</si>
  <si>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</si>
  <si>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</si>
  <si>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</si>
  <si>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</si>
  <si>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</si>
  <si>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</si>
  <si>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</si>
  <si>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</si>
  <si>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</si>
  <si>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</si>
  <si>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</si>
  <si>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</si>
  <si>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</si>
  <si>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</si>
  <si>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</si>
  <si>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</si>
  <si>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</si>
  <si>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</si>
  <si>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</si>
  <si>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</si>
  <si>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</si>
  <si>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</si>
  <si>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</si>
  <si>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</si>
  <si>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</si>
  <si>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</si>
  <si>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</si>
  <si>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</si>
  <si>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</si>
  <si>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</si>
  <si>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</si>
  <si>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</si>
  <si>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</si>
  <si>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</si>
  <si>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</si>
  <si>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</si>
  <si>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</si>
  <si>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</si>
  <si>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</si>
  <si>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</si>
  <si>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</si>
  <si>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</si>
  <si>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</si>
  <si>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</si>
  <si>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</si>
  <si>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</si>
  <si>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</si>
  <si>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</si>
  <si>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</si>
  <si>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</si>
  <si>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</si>
  <si>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</si>
  <si>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</si>
  <si>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</si>
  <si>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</si>
  <si>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</si>
  <si>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</si>
  <si>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</si>
  <si>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</si>
  <si>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</si>
  <si>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</si>
  <si>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</si>
  <si>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</si>
  <si>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</si>
  <si>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</si>
  <si>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</si>
  <si>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</si>
  <si>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</si>
  <si>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</si>
  <si>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</si>
  <si>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</si>
  <si>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</si>
  <si>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</si>
  <si>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</si>
  <si>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</si>
  <si>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</si>
  <si>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</si>
  <si>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</si>
  <si>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</si>
  <si>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</si>
  <si>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</si>
  <si>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</si>
  <si>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</si>
  <si>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</si>
  <si>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</si>
  <si>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</si>
  <si>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</si>
  <si>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</si>
  <si>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</si>
  <si>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</si>
  <si>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</si>
  <si>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</si>
  <si>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</si>
  <si>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</si>
  <si>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</si>
  <si>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</si>
  <si>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</si>
  <si>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</si>
  <si>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</si>
  <si>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</si>
  <si>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</si>
  <si>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</si>
  <si>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</si>
  <si>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</si>
  <si>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</si>
  <si>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</si>
  <si>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</si>
  <si>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</si>
  <si>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</si>
  <si>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</si>
  <si>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</si>
  <si>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</si>
  <si>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</si>
  <si>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</si>
  <si>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</si>
  <si>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</si>
  <si>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</si>
  <si>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</si>
  <si>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</si>
  <si>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</si>
  <si>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</si>
  <si>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</si>
  <si>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</si>
  <si>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</si>
  <si>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</si>
  <si>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</si>
  <si>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</si>
  <si>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</si>
  <si>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</si>
  <si>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</si>
  <si>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</si>
  <si>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</si>
  <si>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</si>
  <si>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</si>
  <si>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</si>
  <si>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</si>
  <si>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</si>
  <si>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</si>
  <si>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</si>
  <si>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</si>
  <si>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</si>
  <si>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</si>
  <si>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</si>
  <si>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</si>
  <si>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</si>
  <si>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</si>
  <si>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</si>
  <si>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</si>
  <si>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</si>
  <si>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</si>
  <si>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</si>
  <si>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</si>
  <si>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</si>
  <si>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</si>
  <si>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</si>
  <si>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</si>
  <si>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</si>
  <si>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</si>
  <si>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</si>
  <si>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</si>
  <si>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</si>
  <si>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</si>
  <si>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</si>
  <si>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</si>
  <si>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</si>
  <si>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</si>
  <si>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</si>
  <si>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</si>
  <si>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</si>
  <si>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</si>
  <si>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</si>
  <si>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</si>
  <si>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</si>
  <si>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</si>
  <si>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</si>
  <si>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</si>
  <si>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</si>
  <si>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</si>
  <si>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</si>
  <si>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</si>
  <si>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</si>
  <si>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</si>
  <si>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</si>
  <si>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</si>
  <si>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</si>
  <si>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</si>
  <si>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</si>
  <si>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</si>
  <si>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</si>
  <si>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</si>
  <si>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</si>
  <si>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</si>
  <si>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</si>
  <si>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</si>
  <si>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</si>
  <si>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</si>
  <si>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</si>
  <si>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</si>
  <si>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</si>
  <si>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</si>
  <si>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</si>
  <si>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</si>
  <si>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</si>
  <si>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</si>
  <si>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</si>
  <si>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</si>
  <si>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</si>
  <si>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</si>
  <si>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</si>
  <si>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</si>
  <si>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</si>
  <si>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</si>
  <si>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</si>
  <si>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</si>
  <si>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</si>
  <si>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</si>
  <si>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</si>
  <si>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</si>
  <si>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</si>
  <si>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</si>
  <si>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</si>
  <si>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</si>
  <si>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</si>
  <si>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</si>
  <si>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</si>
  <si>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</si>
  <si>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</si>
  <si>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</si>
  <si>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</si>
  <si>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</si>
  <si>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</si>
  <si>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</si>
  <si>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</si>
  <si>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</si>
  <si>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</si>
  <si>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</si>
  <si>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</si>
  <si>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</si>
  <si>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</si>
  <si>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</si>
  <si>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</si>
  <si>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</si>
  <si>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</si>
  <si>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</si>
  <si>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</si>
  <si>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</si>
  <si>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</si>
  <si>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</si>
  <si>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</si>
  <si>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</si>
  <si>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</si>
  <si>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</si>
  <si>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</si>
  <si>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</si>
  <si>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</si>
  <si>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</si>
  <si>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</si>
  <si>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</si>
  <si>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</si>
  <si>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</si>
  <si>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</si>
  <si>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</si>
  <si>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</si>
  <si>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</si>
  <si>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</si>
  <si>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</si>
  <si>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</si>
  <si>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</si>
  <si>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</si>
  <si>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</si>
  <si>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</si>
  <si>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</si>
  <si>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</si>
  <si>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</si>
  <si>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</si>
  <si>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</si>
  <si>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</si>
  <si>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</si>
  <si>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</si>
  <si>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</si>
  <si>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</si>
  <si>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</si>
  <si>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</si>
  <si>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</si>
  <si>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</si>
  <si>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</si>
  <si>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</si>
  <si>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</si>
  <si>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</si>
  <si>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</si>
  <si>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</si>
  <si>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</si>
  <si>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</si>
  <si>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</si>
  <si>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</si>
  <si>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</si>
  <si>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</si>
  <si>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</si>
  <si>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</si>
  <si>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</si>
  <si>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</si>
  <si>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</si>
  <si>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</si>
  <si>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</si>
  <si>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</si>
  <si>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</si>
  <si>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</si>
  <si>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</si>
  <si>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</si>
  <si>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</si>
  <si>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</si>
  <si>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</si>
  <si>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</si>
  <si>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</si>
  <si>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</si>
  <si>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</si>
  <si>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</si>
  <si>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</si>
  <si>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</si>
  <si>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</si>
  <si>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</si>
  <si>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</si>
  <si>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</si>
  <si>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</si>
  <si>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</si>
  <si>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</si>
  <si>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</si>
  <si>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</si>
  <si>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</si>
  <si>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</si>
  <si>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</si>
  <si>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</si>
  <si>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</si>
  <si>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</si>
  <si>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</si>
  <si>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</si>
  <si>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</si>
  <si>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</si>
  <si>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</si>
  <si>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</si>
  <si>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</si>
  <si>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</si>
  <si>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</si>
  <si>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</si>
  <si>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</si>
  <si>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</si>
  <si>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</si>
  <si>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</si>
  <si>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</si>
  <si>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</si>
  <si>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</si>
  <si>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</si>
  <si>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</si>
  <si>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</si>
  <si>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</si>
  <si>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</si>
  <si>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</si>
  <si>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</si>
  <si>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</si>
  <si>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</si>
  <si>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</si>
  <si>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</si>
  <si>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</si>
  <si>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</si>
  <si>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</si>
  <si>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</si>
  <si>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</si>
  <si>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</si>
  <si>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</si>
  <si>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</si>
  <si>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</si>
  <si>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</si>
  <si>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</si>
  <si>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</si>
  <si>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</si>
  <si>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</si>
  <si>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</si>
  <si>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</si>
  <si>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</si>
  <si>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</si>
  <si>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</si>
  <si>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</si>
  <si>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</si>
  <si>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</si>
  <si>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</si>
  <si>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</si>
  <si>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</si>
  <si>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</si>
  <si>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</si>
  <si>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</si>
  <si>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</si>
  <si>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</si>
  <si>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</si>
  <si>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</si>
  <si>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</si>
  <si>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</si>
  <si>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</si>
  <si>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</si>
  <si>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</si>
  <si>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</si>
  <si>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</si>
  <si>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</si>
  <si>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</si>
  <si>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</si>
  <si>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</si>
  <si>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</si>
  <si>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</si>
  <si>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</si>
  <si>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</si>
  <si>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</si>
  <si>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</si>
  <si>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</si>
  <si>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</si>
  <si>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</si>
  <si>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</si>
  <si>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</si>
  <si>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</si>
  <si>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</si>
  <si>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</si>
  <si>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</si>
  <si>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</si>
  <si>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</si>
  <si>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</si>
  <si>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</si>
  <si>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</si>
  <si>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</si>
  <si>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</si>
  <si>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</si>
  <si>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</si>
  <si>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</si>
  <si>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</si>
  <si>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</si>
  <si>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</si>
  <si>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</si>
  <si>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</si>
  <si>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</si>
  <si>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</si>
  <si>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</si>
  <si>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</si>
  <si>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</si>
  <si>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</si>
  <si>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</si>
  <si>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</si>
  <si>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</si>
  <si>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</si>
  <si>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</si>
  <si>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</si>
  <si>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</si>
  <si>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</si>
  <si>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</si>
  <si>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</si>
  <si>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</si>
  <si>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</si>
  <si>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</si>
  <si>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</si>
  <si>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</si>
  <si>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</si>
  <si>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</si>
  <si>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</si>
  <si>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</si>
  <si>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</si>
  <si>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</si>
  <si>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</si>
  <si>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</si>
  <si>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</si>
  <si>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</si>
  <si>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</si>
  <si>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</si>
  <si>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</si>
  <si>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</si>
  <si>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</si>
  <si>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</si>
  <si>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</si>
  <si>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</si>
  <si>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</si>
  <si>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</si>
  <si>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</si>
  <si>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</si>
  <si>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</si>
  <si>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</si>
  <si>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</si>
  <si>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</si>
  <si>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</si>
  <si>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</si>
  <si>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</si>
  <si>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</si>
  <si>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</si>
  <si>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</si>
  <si>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</si>
  <si>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</si>
  <si>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</si>
  <si>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</si>
  <si>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</si>
  <si>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</si>
  <si>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</si>
  <si>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</si>
  <si>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</si>
  <si>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</si>
  <si>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</si>
  <si>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</si>
  <si>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</si>
  <si>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</si>
  <si>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</si>
  <si>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</si>
  <si>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</si>
  <si>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</si>
  <si>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</si>
  <si>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</si>
  <si>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</si>
  <si>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</si>
  <si>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</si>
  <si>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</si>
  <si>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</si>
  <si>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</si>
  <si>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</si>
  <si>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</si>
  <si>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</si>
  <si>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</si>
  <si>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</si>
  <si>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</si>
  <si>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</si>
  <si>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</si>
  <si>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</si>
  <si>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</si>
  <si>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</si>
  <si>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</si>
  <si>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</si>
  <si>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</si>
  <si>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</si>
  <si>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</si>
  <si>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</si>
  <si>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</si>
  <si>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</si>
  <si>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</si>
  <si>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</si>
  <si>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</si>
  <si>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</si>
  <si>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</si>
  <si>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</si>
  <si>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</si>
  <si>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</si>
  <si>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</si>
  <si>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</si>
  <si>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</si>
  <si>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</si>
  <si>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</si>
  <si>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</si>
  <si>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</si>
  <si>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</si>
  <si>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</si>
  <si>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</si>
  <si>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</si>
  <si>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</si>
  <si>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</si>
  <si>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</si>
  <si>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</si>
  <si>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</si>
  <si>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</si>
  <si>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</si>
  <si>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</si>
  <si>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</si>
  <si>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</si>
  <si>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</si>
  <si>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</si>
  <si>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</si>
  <si>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</si>
  <si>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</si>
  <si>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</si>
  <si>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</si>
  <si>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</si>
  <si>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</si>
  <si>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</si>
  <si>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</si>
  <si>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</si>
  <si>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</si>
  <si>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</si>
  <si>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</si>
  <si>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</si>
  <si>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</si>
  <si>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</si>
  <si>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</si>
  <si>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</si>
  <si>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</si>
  <si>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</si>
  <si>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</si>
  <si>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</si>
  <si>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</si>
  <si>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</si>
  <si>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</si>
  <si>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</si>
  <si>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</si>
  <si>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</si>
  <si>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</si>
  <si>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</si>
  <si>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</si>
  <si>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</si>
  <si>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</si>
  <si>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</si>
  <si>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</si>
  <si>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</si>
  <si>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</si>
  <si>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</si>
  <si>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</si>
  <si>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</si>
  <si>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</si>
  <si>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</si>
  <si>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</si>
  <si>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</si>
  <si>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</si>
  <si>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</si>
  <si>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</si>
  <si>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</si>
  <si>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</si>
  <si>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</si>
  <si>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</si>
  <si>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</si>
  <si>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</si>
  <si>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</si>
  <si>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</si>
  <si>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</si>
  <si>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</si>
  <si>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</si>
  <si>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</si>
  <si>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</si>
  <si>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</si>
  <si>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</si>
  <si>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</si>
  <si>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</si>
  <si>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</si>
  <si>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</si>
  <si>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</si>
  <si>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</si>
  <si>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</si>
  <si>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</si>
  <si>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</si>
  <si>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</si>
  <si>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</si>
  <si>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</si>
  <si>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</si>
  <si>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</si>
  <si>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</si>
  <si>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</si>
  <si>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</si>
  <si>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</si>
  <si>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</si>
  <si>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</si>
  <si>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</si>
  <si>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</si>
  <si>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</si>
  <si>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</si>
  <si>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</si>
  <si>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</si>
  <si>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</si>
  <si>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</si>
  <si>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</si>
  <si>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</si>
  <si>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</si>
  <si>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</si>
  <si>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</si>
  <si>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</si>
  <si>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</si>
  <si>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</si>
  <si>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</si>
  <si>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</si>
  <si>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</si>
  <si>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</si>
  <si>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</si>
  <si>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</si>
  <si>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</si>
  <si>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</si>
  <si>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</si>
  <si>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</si>
  <si>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</si>
  <si>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</si>
  <si>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</si>
  <si>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</si>
  <si>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</si>
  <si>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</si>
  <si>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</si>
  <si>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</si>
  <si>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</si>
  <si>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</si>
  <si>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</si>
  <si>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</si>
  <si>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</si>
  <si>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</si>
  <si>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</si>
  <si>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</si>
  <si>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</si>
  <si>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</si>
  <si>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</si>
  <si>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</si>
  <si>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</si>
  <si>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</si>
  <si>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</si>
  <si>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</si>
  <si>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</si>
  <si>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</si>
  <si>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</si>
  <si>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</si>
  <si>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</si>
  <si>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</si>
  <si>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</si>
  <si>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</si>
  <si>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</si>
  <si>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</si>
  <si>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</si>
  <si>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</si>
  <si>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</si>
  <si>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</si>
  <si>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</si>
  <si>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</si>
  <si>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</si>
  <si>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</si>
  <si>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</si>
  <si>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</si>
  <si>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</si>
  <si>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</si>
  <si>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</si>
  <si>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</si>
  <si>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</si>
  <si>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</si>
  <si>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</si>
  <si>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</si>
  <si>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</si>
  <si>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</si>
  <si>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</si>
  <si>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</si>
  <si>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</si>
  <si>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</si>
  <si>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</si>
  <si>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</si>
  <si>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</si>
  <si>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</si>
  <si>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</si>
  <si>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</si>
  <si>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</si>
  <si>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</si>
  <si>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</si>
  <si>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</si>
  <si>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</si>
  <si>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</si>
  <si>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</si>
  <si>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</si>
  <si>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</si>
  <si>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</si>
  <si>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</si>
  <si>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</si>
  <si>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</si>
  <si>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</si>
  <si>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</si>
  <si>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</si>
  <si>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</si>
  <si>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</si>
  <si>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</si>
  <si>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</si>
  <si>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</si>
  <si>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</si>
  <si>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</si>
  <si>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</si>
  <si>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</si>
  <si>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</si>
  <si>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</si>
  <si>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</si>
  <si>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</si>
  <si>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</si>
  <si>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</si>
  <si>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</si>
  <si>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</si>
  <si>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</si>
  <si>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</si>
  <si>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</si>
  <si>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</si>
  <si>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</si>
  <si>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</si>
  <si>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</si>
  <si>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</si>
  <si>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</si>
  <si>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</si>
  <si>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</si>
  <si>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</si>
  <si>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</si>
  <si>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</si>
  <si>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</si>
  <si>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</si>
  <si>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</si>
  <si>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</si>
  <si>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</si>
  <si>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</si>
  <si>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</si>
  <si>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</si>
  <si>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</si>
  <si>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</si>
  <si>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</si>
  <si>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</si>
  <si>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</si>
  <si>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</si>
  <si>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</si>
  <si>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</si>
  <si>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</si>
  <si>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</si>
  <si>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</si>
  <si>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</si>
  <si>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</si>
  <si>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</si>
  <si>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</si>
  <si>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</si>
  <si>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</si>
  <si>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</si>
  <si>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</si>
  <si>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</si>
  <si>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</si>
  <si>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</si>
  <si>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</si>
  <si>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</si>
  <si>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</si>
  <si>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</si>
  <si>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</si>
  <si>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</si>
  <si>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</si>
  <si>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</si>
  <si>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</si>
  <si>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</si>
  <si>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</si>
  <si>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</si>
  <si>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</si>
  <si>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</si>
  <si>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</si>
  <si>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</si>
  <si>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</si>
  <si>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</si>
  <si>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</si>
  <si>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</si>
  <si>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</si>
  <si>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</si>
  <si>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</si>
  <si>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</si>
  <si>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</si>
  <si>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</si>
  <si>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</si>
  <si>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</si>
  <si>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</si>
  <si>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</si>
  <si>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</si>
  <si>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</si>
  <si>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</si>
  <si>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</si>
  <si>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</si>
  <si>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</si>
  <si>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</si>
  <si>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</si>
  <si>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</si>
  <si>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</si>
  <si>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</si>
  <si>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</si>
  <si>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</si>
  <si>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</si>
  <si>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</si>
  <si>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</si>
  <si>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</si>
  <si>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</si>
  <si>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</si>
  <si>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</si>
  <si>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</si>
  <si>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</si>
  <si>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</si>
  <si>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</si>
  <si>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</si>
  <si>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</si>
  <si>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</si>
  <si>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</si>
  <si>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</si>
  <si>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</si>
  <si>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</si>
  <si>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</si>
  <si>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</si>
  <si>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</si>
  <si>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</si>
  <si>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</si>
  <si>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</si>
  <si>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</si>
  <si>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</si>
  <si>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</si>
  <si>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</si>
  <si>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</si>
  <si>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</si>
  <si>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</si>
  <si>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</si>
  <si>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</si>
  <si>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</si>
  <si>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</si>
  <si>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</si>
  <si>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</si>
  <si>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</si>
  <si>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</si>
  <si>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</si>
  <si>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</si>
  <si>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</si>
  <si>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</si>
  <si>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</si>
  <si>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</si>
  <si>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</si>
  <si>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</si>
  <si>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</si>
  <si>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</si>
  <si>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</si>
  <si>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</si>
  <si>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</si>
  <si>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</si>
  <si>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</si>
  <si>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</si>
  <si>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</si>
  <si>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</si>
  <si>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</si>
  <si>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</si>
  <si>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</si>
  <si>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</si>
  <si>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</si>
  <si>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</si>
  <si>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</si>
  <si>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</si>
  <si>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</si>
  <si>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</si>
  <si>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</si>
  <si>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</si>
  <si>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</si>
  <si>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</si>
  <si>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</si>
  <si>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</si>
  <si>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</si>
  <si>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</si>
  <si>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</si>
  <si>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</si>
  <si>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</si>
  <si>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</si>
  <si>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</si>
  <si>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</si>
  <si>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</si>
  <si>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</si>
  <si>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</si>
  <si>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</si>
  <si>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</si>
  <si>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</si>
  <si>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</si>
  <si>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</si>
  <si>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</si>
  <si>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</si>
  <si>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</si>
  <si>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</si>
  <si>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</si>
  <si>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</si>
  <si>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</si>
  <si>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</si>
  <si>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</si>
  <si>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</si>
  <si>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</si>
  <si>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</si>
  <si>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</si>
  <si>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</si>
  <si>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</si>
  <si>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</si>
  <si>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</si>
  <si>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</si>
  <si>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</si>
  <si>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</si>
  <si>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</si>
  <si>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</si>
  <si>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</si>
  <si>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</si>
  <si>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</si>
  <si>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</si>
  <si>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</si>
  <si>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</si>
  <si>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</si>
  <si>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</si>
  <si>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</si>
  <si>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</si>
  <si>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</si>
  <si>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</si>
  <si>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</si>
  <si>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</si>
  <si>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</si>
  <si>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</si>
  <si>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</si>
  <si>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</si>
  <si>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</si>
  <si>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</si>
  <si>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</si>
  <si>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</si>
  <si>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</si>
  <si>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</si>
  <si>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</si>
  <si>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</si>
  <si>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</si>
  <si>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</si>
  <si>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</si>
  <si>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</si>
  <si>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</si>
  <si>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</si>
  <si>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</si>
  <si>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</si>
  <si>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</si>
  <si>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</si>
  <si>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</si>
  <si>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</si>
  <si>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</si>
  <si>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</si>
  <si>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</si>
  <si>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</si>
  <si>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</si>
  <si>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</si>
  <si>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</si>
  <si>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</si>
  <si>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</si>
  <si>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</si>
  <si>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</si>
  <si>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</si>
  <si>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</si>
  <si>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</si>
  <si>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</si>
  <si>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</si>
  <si>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</si>
  <si>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</si>
  <si>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</si>
  <si>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</si>
  <si>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</si>
  <si>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</si>
  <si>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</si>
  <si>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</si>
  <si>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</si>
  <si>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</si>
  <si>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</si>
  <si>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</si>
  <si>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</si>
  <si>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</si>
  <si>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</si>
  <si>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</si>
  <si>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</si>
  <si>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</si>
  <si>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</si>
  <si>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</si>
  <si>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</si>
  <si>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</si>
  <si>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</si>
  <si>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</si>
  <si>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</si>
  <si>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</si>
  <si>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</si>
  <si>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</si>
  <si>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</si>
  <si>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</si>
  <si>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</si>
  <si>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</si>
  <si>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</si>
  <si>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</si>
  <si>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</si>
  <si>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</si>
  <si>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</si>
  <si>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</si>
  <si>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</si>
  <si>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</si>
  <si>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</si>
  <si>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</si>
  <si>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</si>
  <si>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</si>
  <si>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</si>
  <si>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</si>
  <si>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</si>
  <si>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</si>
  <si>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</si>
  <si>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</si>
  <si>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</si>
  <si>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</si>
  <si>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</si>
  <si>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</si>
  <si>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</si>
  <si>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</si>
  <si>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</si>
  <si>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</si>
  <si>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</si>
  <si>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</si>
  <si>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</si>
  <si>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</si>
  <si>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</si>
  <si>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</si>
  <si>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</si>
  <si>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</si>
  <si>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</si>
  <si>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</si>
  <si>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</si>
  <si>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</si>
  <si>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</si>
  <si>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</si>
  <si>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</si>
  <si>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</si>
  <si>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</si>
  <si>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</si>
  <si>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</si>
  <si>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</si>
  <si>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</si>
  <si>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</si>
  <si>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</si>
  <si>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</si>
  <si>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</si>
  <si>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</si>
  <si>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</si>
  <si>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</si>
  <si>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</si>
  <si>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</si>
  <si>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</si>
  <si>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</si>
  <si>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</si>
  <si>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</si>
  <si>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</si>
  <si>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</si>
  <si>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</si>
  <si>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</si>
  <si>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</si>
  <si>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</si>
  <si>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</si>
  <si>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</si>
  <si>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</si>
  <si>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</si>
  <si>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</si>
  <si>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</si>
  <si>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</si>
  <si>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</si>
  <si>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</si>
  <si>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</si>
  <si>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</si>
  <si>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</si>
  <si>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</si>
  <si>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</si>
  <si>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</si>
  <si>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</si>
  <si>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</si>
  <si>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</si>
  <si>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</si>
  <si>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</si>
  <si>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</si>
  <si>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</si>
  <si>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</si>
  <si>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</si>
  <si>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</si>
  <si>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</si>
  <si>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</si>
  <si>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</si>
  <si>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</si>
  <si>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</si>
  <si>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</si>
  <si>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</si>
  <si>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</si>
  <si>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</si>
  <si>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</si>
  <si>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</si>
  <si>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</si>
  <si>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</si>
  <si>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</si>
  <si>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</si>
  <si>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</si>
  <si>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</si>
  <si>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</si>
  <si>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</si>
  <si>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</si>
  <si>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</si>
  <si>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</si>
  <si>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</si>
  <si>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</si>
  <si>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</si>
  <si>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</si>
  <si>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</si>
  <si>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</si>
  <si>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</si>
  <si>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</si>
  <si>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</si>
  <si>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</si>
  <si>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</si>
  <si>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</si>
  <si>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</si>
  <si>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</si>
  <si>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</si>
  <si>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</si>
  <si>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</si>
  <si>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</si>
  <si>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</si>
  <si>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</si>
  <si>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</si>
  <si>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</si>
  <si>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</si>
  <si>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</si>
  <si>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</si>
  <si>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</si>
  <si>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</si>
  <si>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</si>
  <si>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</si>
  <si>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</si>
  <si>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</si>
  <si>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</si>
  <si>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</si>
  <si>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</si>
  <si>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</si>
  <si>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</si>
  <si>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</si>
  <si>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</si>
  <si>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</si>
  <si>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</si>
  <si>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</si>
  <si>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</si>
  <si>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</si>
  <si>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</si>
  <si>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</si>
  <si>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</si>
  <si>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</si>
  <si>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</si>
  <si>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</si>
  <si>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</si>
  <si>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</si>
  <si>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</si>
  <si>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</si>
  <si>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</si>
  <si>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</si>
  <si>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</si>
  <si>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</si>
  <si>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</si>
  <si>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</si>
  <si>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</si>
  <si>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</si>
  <si>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</si>
  <si>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</si>
  <si>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</si>
  <si>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</si>
  <si>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</si>
  <si>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</si>
  <si>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</si>
  <si>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</si>
  <si>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</si>
  <si>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</si>
  <si>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</si>
  <si>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</si>
  <si>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</si>
  <si>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</si>
  <si>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</si>
  <si>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</si>
  <si>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</si>
  <si>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</si>
  <si>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</si>
  <si>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</si>
  <si>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</si>
  <si>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</si>
  <si>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</si>
  <si>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</si>
  <si>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</si>
  <si>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</si>
  <si>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</si>
  <si>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</si>
  <si>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</si>
  <si>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</si>
  <si>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</si>
  <si>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</si>
  <si>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</si>
  <si>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</si>
  <si>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</si>
  <si>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</si>
  <si>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</si>
  <si>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</si>
  <si>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</si>
  <si>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</si>
  <si>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</si>
  <si>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</si>
  <si>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</si>
  <si>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</si>
  <si>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</si>
  <si>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</si>
  <si>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</si>
  <si>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</si>
  <si>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</si>
  <si>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</si>
  <si>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</si>
  <si>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</si>
  <si>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</si>
  <si>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</si>
  <si>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</si>
  <si>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</si>
  <si>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</si>
  <si>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</si>
  <si>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</si>
  <si>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</si>
  <si>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</si>
  <si>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</si>
  <si>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</si>
  <si>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</si>
  <si>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</si>
  <si>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</si>
  <si>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</si>
  <si>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</si>
  <si>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</si>
  <si>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</si>
  <si>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</si>
  <si>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</si>
  <si>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</si>
  <si>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</si>
  <si>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</si>
  <si>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</si>
  <si>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</si>
  <si>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</si>
  <si>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</si>
  <si>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</si>
  <si>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</si>
  <si>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</si>
  <si>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</si>
  <si>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</si>
  <si>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</si>
  <si>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</si>
  <si>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</si>
  <si>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</si>
  <si>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</si>
  <si>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</si>
  <si>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</si>
  <si>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</si>
  <si>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</si>
  <si>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</si>
  <si>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</si>
  <si>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</si>
  <si>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</si>
  <si>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</si>
  <si>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</si>
  <si>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</si>
  <si>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</si>
  <si>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</si>
  <si>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</si>
  <si>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</si>
  <si>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</si>
  <si>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</si>
  <si>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</si>
  <si>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</si>
  <si>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</si>
  <si>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</si>
  <si>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</si>
  <si>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</si>
  <si>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</si>
  <si>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</si>
  <si>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</si>
  <si>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</si>
  <si>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</si>
  <si>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</si>
  <si>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</si>
  <si>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</si>
  <si>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</si>
  <si>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</si>
  <si>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</si>
  <si>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</si>
  <si>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</si>
  <si>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</si>
  <si>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</si>
  <si>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</si>
  <si>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</si>
  <si>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</si>
  <si>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</si>
  <si>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</si>
  <si>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</si>
  <si>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</si>
  <si>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</si>
  <si>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</si>
  <si>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</si>
  <si>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</si>
  <si>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</si>
  <si>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</si>
  <si>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</si>
  <si>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</si>
  <si>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</si>
  <si>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</si>
  <si>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</si>
  <si>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</si>
  <si>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</si>
  <si>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</si>
  <si>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</si>
  <si>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</si>
  <si>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</si>
  <si>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</si>
  <si>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</si>
  <si>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</si>
  <si>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</si>
  <si>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</si>
  <si>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</si>
  <si>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</si>
  <si>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</si>
  <si>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</si>
  <si>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</si>
  <si>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</si>
  <si>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</si>
  <si>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</si>
  <si>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</si>
  <si>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</si>
  <si>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</si>
  <si>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</si>
  <si>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</si>
  <si>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</si>
  <si>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</si>
  <si>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</si>
  <si>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</si>
  <si>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</si>
  <si>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</si>
  <si>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</si>
  <si>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</si>
  <si>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</si>
  <si>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</si>
  <si>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</si>
  <si>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</si>
  <si>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</si>
  <si>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</si>
  <si>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</si>
  <si>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</si>
  <si>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</si>
  <si>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</si>
  <si>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</si>
  <si>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</si>
  <si>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</si>
  <si>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</si>
  <si>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</si>
  <si>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</si>
  <si>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</si>
  <si>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</si>
  <si>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</si>
  <si>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</si>
  <si>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</si>
  <si>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</si>
  <si>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</si>
  <si>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</si>
  <si>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</si>
  <si>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</si>
  <si>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</si>
  <si>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</si>
  <si>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</si>
  <si>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</si>
  <si>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</si>
  <si>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</si>
  <si>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</si>
  <si>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</si>
  <si>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</si>
  <si>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</si>
  <si>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</si>
  <si>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</si>
  <si>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</si>
  <si>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</si>
  <si>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</si>
  <si>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</si>
  <si>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</si>
  <si>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</si>
  <si>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</si>
  <si>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</si>
  <si>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</si>
  <si>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</si>
  <si>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</si>
  <si>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</si>
  <si>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</si>
  <si>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</si>
  <si>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</si>
  <si>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</si>
  <si>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</si>
  <si>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</si>
  <si>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</si>
  <si>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</si>
  <si>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</si>
  <si>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</si>
  <si>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</si>
  <si>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</si>
  <si>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</si>
  <si>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</si>
  <si>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</si>
  <si>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</si>
  <si>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</si>
  <si>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</si>
  <si>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</si>
  <si>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</si>
  <si>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</si>
  <si>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</si>
  <si>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</si>
  <si>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</si>
  <si>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</si>
  <si>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</si>
  <si>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</si>
  <si>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</si>
  <si>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</si>
  <si>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</si>
  <si>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</si>
  <si>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</si>
  <si>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</si>
  <si>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</si>
  <si>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</si>
  <si>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</si>
  <si>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</si>
  <si>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</si>
  <si>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</si>
  <si>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</si>
  <si>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</si>
  <si>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</si>
  <si>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</si>
  <si>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</si>
  <si>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</si>
  <si>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</si>
  <si>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</si>
  <si>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</si>
  <si>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</si>
  <si>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</si>
  <si>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</si>
  <si>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</si>
  <si>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</si>
  <si>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</si>
  <si>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</si>
  <si>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</si>
  <si>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</si>
  <si>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</si>
  <si>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</si>
  <si>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</si>
  <si>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</si>
  <si>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</si>
  <si>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</si>
  <si>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</si>
  <si>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</si>
  <si>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</si>
  <si>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</si>
  <si>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</si>
  <si>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</si>
  <si>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</si>
  <si>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</si>
  <si>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</si>
  <si>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</si>
  <si>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</si>
  <si>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</si>
  <si>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</si>
  <si>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</si>
  <si>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</si>
  <si>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</si>
  <si>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</si>
  <si>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</si>
  <si>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</si>
  <si>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</si>
  <si>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</si>
  <si>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</si>
  <si>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</si>
  <si>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</si>
  <si>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</si>
  <si>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</si>
  <si>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</si>
  <si>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</si>
  <si>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</si>
  <si>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</si>
  <si>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</si>
  <si>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</si>
  <si>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</si>
  <si>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</si>
  <si>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</si>
  <si>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</si>
  <si>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</si>
  <si>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</si>
  <si>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</si>
  <si>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</si>
  <si>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</si>
  <si>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</si>
  <si>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</si>
  <si>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</si>
  <si>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</si>
  <si>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</si>
  <si>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</si>
  <si>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</si>
  <si>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</si>
  <si>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</si>
  <si>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</si>
  <si>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</si>
  <si>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</si>
  <si>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</si>
  <si>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</si>
  <si>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</si>
  <si>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</si>
  <si>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</si>
  <si>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</si>
  <si>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</si>
  <si>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</si>
  <si>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</si>
  <si>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</si>
  <si>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</si>
  <si>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</si>
  <si>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</si>
  <si>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</si>
  <si>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</si>
  <si>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</si>
  <si>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</si>
  <si>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</si>
  <si>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</si>
  <si>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</si>
  <si>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</si>
  <si>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</si>
  <si>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</si>
  <si>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</si>
  <si>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</si>
  <si>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</si>
  <si>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</si>
  <si>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</si>
  <si>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</si>
  <si>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</si>
  <si>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</si>
  <si>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</si>
  <si>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</si>
  <si>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</si>
  <si>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</si>
  <si>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</si>
  <si>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</si>
  <si>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</si>
  <si>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</si>
  <si>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</si>
  <si>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</si>
  <si>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</si>
  <si>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</si>
  <si>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</si>
  <si>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</si>
  <si>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</si>
  <si>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</si>
  <si>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</si>
  <si>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</si>
  <si>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</si>
  <si>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</si>
  <si>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</si>
  <si>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</si>
  <si>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</si>
  <si>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</si>
  <si>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</si>
  <si>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</si>
  <si>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</si>
  <si>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</si>
  <si>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</si>
  <si>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</si>
  <si>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</si>
  <si>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</si>
  <si>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</si>
  <si>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</si>
  <si>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</si>
  <si>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</si>
  <si>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</si>
  <si>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</si>
  <si>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</si>
  <si>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</si>
  <si>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</si>
  <si>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</si>
  <si>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</si>
  <si>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</si>
  <si>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</si>
  <si>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</si>
  <si>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</si>
  <si>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</si>
  <si>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</si>
  <si>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</si>
  <si>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</si>
  <si>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</si>
  <si>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</si>
  <si>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</si>
  <si>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</si>
  <si>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</si>
  <si>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</si>
  <si>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</si>
  <si>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</si>
  <si>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</si>
  <si>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</si>
  <si>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</si>
  <si>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</si>
  <si>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</si>
  <si>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</si>
  <si>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</si>
  <si>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</si>
  <si>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</si>
  <si>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</si>
  <si>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</si>
  <si>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</si>
  <si>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</si>
  <si>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</si>
  <si>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</si>
  <si>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</si>
  <si>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</si>
  <si>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</si>
  <si>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</si>
  <si>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</si>
  <si>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</si>
  <si>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</si>
  <si>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</si>
  <si>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</si>
  <si>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</si>
  <si>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</si>
  <si>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</si>
  <si>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</si>
  <si>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</si>
  <si>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</si>
  <si>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</si>
  <si>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</si>
  <si>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</si>
  <si>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</si>
  <si>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</si>
  <si>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</si>
  <si>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</si>
  <si>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</si>
  <si>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</si>
  <si>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</si>
  <si>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</si>
  <si>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</si>
  <si>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</si>
  <si>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</si>
  <si>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</si>
  <si>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</si>
  <si>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</si>
  <si>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</si>
  <si>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</si>
  <si>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</si>
  <si>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</si>
  <si>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</si>
  <si>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</si>
  <si>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</si>
  <si>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</si>
  <si>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</si>
  <si>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</si>
  <si>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</si>
  <si>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</si>
  <si>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</si>
  <si>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</si>
  <si>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</si>
  <si>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</si>
  <si>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</si>
  <si>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</si>
  <si>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</si>
  <si>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</si>
  <si>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</si>
  <si>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</si>
  <si>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</si>
  <si>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</si>
  <si>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</si>
  <si>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</si>
  <si>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</si>
  <si>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</si>
  <si>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</si>
  <si>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</si>
  <si>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</si>
  <si>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</si>
  <si>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</si>
  <si>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</si>
  <si>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</si>
  <si>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</si>
  <si>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</si>
  <si>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</si>
  <si>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</si>
  <si>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</si>
  <si>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</si>
  <si>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</si>
  <si>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</si>
  <si>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</si>
  <si>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</si>
  <si>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</si>
  <si>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</si>
  <si>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</si>
  <si>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</si>
  <si>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</si>
  <si>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</si>
  <si>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</si>
  <si>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</si>
  <si>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</si>
  <si>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</si>
  <si>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</si>
  <si>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</si>
  <si>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</si>
  <si>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</si>
  <si>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</si>
  <si>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</si>
  <si>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</si>
  <si>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</si>
  <si>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</si>
  <si>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</si>
  <si>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</si>
  <si>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</si>
  <si>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</si>
  <si>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</si>
  <si>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</si>
  <si>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</si>
  <si>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</si>
  <si>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</si>
  <si>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</si>
  <si>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</si>
  <si>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</si>
  <si>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</si>
  <si>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</si>
  <si>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</si>
  <si>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</si>
  <si>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</si>
  <si>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</si>
  <si>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</si>
  <si>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</si>
  <si>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</si>
  <si>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</si>
  <si>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</si>
  <si>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</si>
  <si>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</si>
  <si>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</si>
  <si>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</si>
  <si>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</si>
  <si>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</si>
  <si>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</si>
  <si>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</si>
  <si>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</si>
  <si>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</si>
  <si>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</si>
  <si>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</si>
  <si>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</si>
  <si>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</si>
  <si>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</si>
  <si>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</si>
  <si>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</si>
  <si>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</si>
  <si>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</si>
  <si>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</si>
  <si>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</si>
  <si>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</si>
  <si>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</si>
  <si>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</si>
  <si>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</si>
  <si>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</si>
  <si>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</si>
  <si>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</si>
  <si>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</si>
  <si>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</si>
  <si>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</si>
  <si>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</si>
  <si>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</si>
  <si>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</si>
  <si>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</si>
  <si>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</si>
  <si>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</si>
  <si>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</si>
  <si>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</si>
  <si>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</si>
  <si>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</si>
  <si>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</si>
  <si>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</si>
  <si>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</si>
  <si>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</si>
  <si>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</si>
  <si>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</si>
  <si>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</si>
  <si>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</si>
  <si>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</si>
  <si>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</si>
  <si>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</si>
  <si>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</si>
  <si>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</si>
  <si>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</si>
  <si>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</si>
  <si>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</si>
  <si>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</si>
  <si>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</si>
  <si>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</si>
  <si>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</si>
  <si>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</si>
  <si>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</si>
  <si>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</si>
  <si>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</si>
  <si>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</si>
  <si>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</si>
  <si>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</si>
  <si>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</si>
  <si>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</si>
  <si>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</si>
  <si>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</si>
  <si>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</si>
  <si>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</si>
  <si>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</si>
  <si>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</si>
  <si>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</si>
  <si>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</si>
  <si>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</si>
  <si>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</si>
  <si>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</si>
  <si>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</si>
  <si>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</si>
  <si>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</si>
  <si>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</si>
  <si>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</si>
  <si>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</si>
  <si>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</si>
  <si>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</si>
  <si>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</si>
  <si>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</si>
  <si>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</si>
  <si>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</si>
  <si>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</si>
  <si>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</si>
  <si>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</si>
  <si>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</si>
  <si>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</si>
  <si>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</si>
  <si>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</si>
  <si>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</si>
  <si>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</si>
  <si>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</si>
  <si>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</si>
  <si>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</si>
  <si>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</si>
  <si>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</si>
  <si>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</si>
  <si>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</si>
  <si>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</si>
  <si>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</si>
  <si>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</si>
  <si>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</si>
  <si>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</si>
  <si>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</si>
  <si>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</si>
  <si>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</si>
  <si>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</si>
  <si>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</si>
  <si>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</si>
  <si>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</si>
  <si>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</si>
  <si>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</si>
  <si>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</si>
  <si>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</si>
  <si>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</si>
  <si>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</si>
  <si>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</si>
  <si>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</si>
  <si>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</si>
  <si>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</si>
  <si>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</si>
  <si>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</si>
  <si>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</si>
  <si>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</si>
  <si>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</si>
  <si>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</si>
  <si>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</si>
  <si>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</si>
  <si>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</si>
  <si>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</si>
  <si>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</si>
  <si>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</si>
  <si>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</si>
  <si>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</si>
  <si>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</si>
  <si>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</si>
  <si>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</si>
  <si>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</si>
  <si>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</si>
  <si>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</si>
  <si>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</si>
  <si>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</si>
  <si>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</si>
  <si>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</si>
  <si>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</si>
  <si>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</si>
  <si>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</si>
  <si>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</si>
  <si>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</si>
  <si>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</si>
  <si>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</si>
  <si>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</si>
  <si>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</si>
  <si>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</si>
  <si>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</si>
  <si>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</si>
  <si>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</si>
  <si>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</si>
  <si>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</si>
  <si>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</si>
  <si>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</si>
  <si>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</si>
  <si>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</si>
  <si>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</si>
  <si>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</si>
  <si>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</si>
  <si>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</si>
  <si>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</si>
  <si>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</si>
  <si>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</si>
  <si>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</si>
  <si>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</si>
  <si>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</si>
  <si>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</si>
  <si>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</si>
  <si>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</si>
  <si>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</si>
  <si>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</si>
  <si>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</si>
  <si>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</si>
  <si>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</si>
  <si>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</si>
  <si>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</si>
  <si>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</si>
  <si>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</si>
  <si>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</si>
  <si>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</si>
  <si>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</si>
  <si>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</si>
  <si>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</si>
  <si>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</si>
  <si>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</si>
  <si>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</si>
  <si>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</si>
  <si>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</si>
  <si>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</si>
  <si>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</si>
  <si>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</si>
  <si>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</si>
  <si>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</si>
  <si>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</si>
  <si>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</si>
  <si>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</si>
  <si>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</si>
  <si>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</si>
  <si>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</si>
  <si>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</si>
  <si>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</si>
  <si>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</si>
  <si>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</si>
  <si>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</si>
  <si>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</si>
  <si>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</si>
  <si>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</si>
  <si>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</si>
  <si>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</si>
  <si>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</si>
  <si>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</si>
  <si>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</si>
  <si>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</si>
  <si>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</si>
  <si>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</si>
  <si>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</si>
  <si>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</si>
  <si>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</si>
  <si>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</si>
  <si>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</si>
  <si>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</si>
  <si>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</si>
  <si>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</si>
  <si>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</si>
  <si>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</si>
  <si>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</si>
  <si>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</si>
  <si>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</si>
  <si>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</si>
  <si>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</si>
  <si>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</si>
  <si>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</si>
  <si>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</si>
  <si>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</si>
  <si>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</si>
  <si>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</si>
  <si>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</si>
  <si>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</si>
  <si>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</si>
  <si>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</si>
  <si>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</si>
  <si>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</si>
  <si>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</si>
  <si>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</si>
  <si>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</si>
  <si>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</si>
  <si>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</si>
  <si>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</si>
  <si>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</si>
  <si>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</si>
  <si>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</si>
  <si>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</si>
  <si>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</si>
  <si>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</si>
  <si>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</si>
  <si>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</si>
  <si>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</si>
  <si>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</si>
  <si>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</si>
  <si>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</si>
  <si>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</si>
  <si>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</si>
  <si>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</si>
  <si>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</si>
  <si>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</si>
  <si>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</si>
  <si>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</si>
  <si>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</si>
  <si>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</si>
  <si>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</si>
  <si>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</si>
  <si>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</si>
  <si>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</si>
  <si>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</si>
  <si>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</si>
  <si>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</si>
  <si>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</si>
  <si>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</si>
  <si>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</si>
  <si>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</si>
  <si>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</si>
  <si>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</si>
  <si>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</si>
  <si>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</si>
  <si>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</si>
  <si>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</si>
  <si>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</si>
  <si>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</si>
  <si>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</si>
  <si>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</si>
  <si>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</si>
  <si>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</si>
  <si>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</si>
  <si>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</si>
  <si>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</si>
  <si>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</si>
  <si>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</si>
  <si>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</si>
  <si>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</si>
  <si>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</si>
  <si>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</si>
  <si>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</si>
  <si>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</si>
  <si>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</si>
  <si>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</si>
  <si>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</si>
  <si>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</si>
  <si>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</si>
  <si>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</si>
  <si>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</si>
  <si>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</si>
  <si>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</si>
  <si>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</si>
  <si>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</si>
  <si>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</si>
  <si>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</si>
  <si>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</si>
  <si>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</si>
  <si>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</si>
  <si>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</si>
  <si>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</si>
  <si>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</si>
  <si>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</si>
  <si>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</si>
  <si>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</si>
  <si>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</si>
  <si>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</si>
  <si>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</si>
  <si>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</si>
  <si>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</si>
  <si>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</si>
  <si>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</si>
  <si>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</si>
  <si>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</si>
  <si>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</si>
  <si>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</si>
  <si>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</si>
  <si>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</si>
  <si>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</si>
  <si>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</si>
  <si>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</si>
  <si>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</si>
  <si>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</si>
  <si>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</si>
  <si>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</si>
  <si>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</si>
  <si>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</si>
  <si>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</si>
  <si>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</si>
  <si>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</si>
  <si>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</si>
  <si>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</si>
  <si>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</si>
  <si>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</si>
  <si>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</si>
  <si>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</si>
  <si>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</si>
  <si>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</si>
  <si>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</si>
  <si>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</si>
  <si>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</si>
  <si>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</si>
  <si>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</si>
  <si>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</si>
  <si>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</si>
  <si>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</si>
  <si>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</si>
  <si>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</si>
  <si>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</si>
  <si>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</si>
  <si>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</si>
  <si>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</si>
  <si>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</si>
  <si>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</si>
  <si>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</si>
  <si>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</si>
  <si>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</si>
  <si>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</si>
  <si>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</si>
  <si>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</si>
  <si>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</si>
  <si>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</si>
  <si>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</si>
  <si>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</si>
  <si>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</si>
  <si>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</si>
  <si>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</si>
  <si>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</si>
  <si>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</si>
  <si>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</si>
  <si>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</si>
  <si>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</si>
  <si>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</si>
  <si>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</si>
  <si>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</si>
  <si>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</si>
  <si>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</si>
  <si>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</si>
  <si>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</si>
  <si>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</si>
  <si>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</si>
  <si>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</si>
  <si>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</si>
  <si>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</si>
  <si>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</si>
  <si>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</si>
  <si>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</si>
  <si>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</si>
  <si>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</si>
  <si>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</si>
  <si>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</si>
  <si>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</si>
  <si>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</si>
  <si>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</si>
  <si>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</si>
  <si>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</si>
  <si>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</si>
  <si>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</si>
  <si>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</si>
  <si>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</si>
  <si>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</si>
  <si>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</si>
  <si>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</si>
  <si>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</si>
  <si>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</si>
  <si>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</si>
  <si>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</si>
  <si>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</si>
  <si>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</si>
  <si>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</si>
  <si>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</si>
  <si>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</si>
  <si>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</si>
  <si>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</si>
  <si>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</si>
  <si>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</si>
  <si>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</si>
  <si>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</si>
  <si>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</si>
  <si>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</si>
  <si>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</si>
  <si>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</si>
  <si>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</si>
  <si>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</si>
  <si>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</si>
  <si>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</si>
  <si>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</si>
  <si>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</si>
  <si>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</si>
  <si>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</si>
  <si>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</si>
  <si>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</si>
  <si>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</si>
  <si>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</si>
  <si>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</si>
  <si>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</si>
  <si>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</si>
  <si>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</si>
  <si>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</si>
  <si>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</si>
  <si>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</si>
  <si>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</si>
  <si>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</si>
  <si>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</si>
  <si>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</si>
  <si>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</si>
  <si>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</si>
  <si>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</si>
  <si>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</si>
  <si>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</si>
  <si>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</si>
  <si>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</si>
  <si>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</si>
  <si>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</si>
  <si>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</si>
  <si>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</si>
  <si>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</si>
  <si>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</si>
  <si>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</si>
  <si>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</si>
  <si>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</si>
  <si>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</si>
  <si>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</si>
  <si>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</si>
  <si>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</si>
  <si>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</si>
  <si>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</si>
  <si>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</si>
  <si>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</si>
  <si>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</si>
  <si>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</si>
  <si>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</si>
  <si>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</si>
  <si>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</si>
  <si>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</si>
  <si>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</si>
  <si>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</si>
  <si>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</si>
  <si>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</si>
  <si>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</si>
  <si>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</si>
  <si>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</si>
  <si>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</si>
  <si>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</si>
  <si>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</si>
  <si>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</si>
  <si>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</si>
  <si>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</si>
  <si>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</si>
  <si>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</si>
  <si>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</si>
  <si>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</si>
  <si>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</si>
  <si>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</si>
  <si>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</si>
  <si>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</si>
  <si>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</si>
  <si>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</si>
  <si>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</si>
  <si>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</si>
  <si>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</si>
  <si>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</si>
  <si>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</si>
  <si>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</si>
  <si>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</si>
  <si>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</si>
  <si>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</si>
  <si>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</si>
  <si>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</si>
  <si>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</si>
  <si>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</si>
  <si>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</si>
  <si>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</si>
  <si>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</si>
  <si>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</si>
  <si>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</si>
  <si>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</si>
  <si>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</si>
  <si>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</si>
  <si>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</si>
  <si>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</si>
  <si>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</si>
  <si>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</si>
  <si>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</si>
  <si>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</si>
  <si>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</si>
  <si>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</si>
  <si>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</si>
  <si>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</si>
  <si>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</si>
  <si>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</si>
  <si>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</si>
  <si>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</si>
  <si>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</si>
  <si>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</si>
  <si>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</si>
  <si>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</si>
  <si>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</si>
  <si>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</si>
  <si>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</si>
  <si>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</si>
  <si>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</si>
  <si>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</si>
  <si>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</si>
  <si>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</si>
  <si>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</si>
  <si>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</si>
  <si>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</si>
  <si>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</si>
  <si>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</si>
  <si>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</si>
  <si>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</si>
  <si>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</si>
  <si>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</si>
  <si>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</si>
  <si>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</si>
  <si>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</si>
  <si>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</si>
  <si>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</si>
  <si>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</si>
  <si>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</si>
  <si>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</si>
  <si>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</si>
  <si>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</si>
  <si>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</si>
  <si>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</si>
  <si>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</si>
  <si>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</si>
  <si>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</si>
  <si>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</si>
  <si>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</si>
  <si>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</si>
  <si>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</si>
  <si>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</si>
  <si>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</si>
  <si>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</si>
  <si>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</si>
  <si>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</si>
  <si>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</si>
  <si>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</si>
  <si>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</si>
  <si>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</si>
  <si>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</si>
  <si>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</si>
  <si>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</si>
  <si>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</si>
  <si>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</si>
  <si>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</si>
  <si>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</si>
  <si>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</si>
  <si>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</si>
  <si>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</si>
  <si>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</si>
  <si>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</si>
  <si>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</si>
  <si>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</si>
  <si>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</si>
  <si>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</si>
  <si>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</si>
  <si>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</si>
  <si>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</si>
  <si>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</si>
  <si>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</si>
  <si>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</si>
  <si>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</si>
  <si>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</si>
  <si>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</si>
  <si>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</si>
  <si>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</si>
  <si>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</si>
  <si>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</si>
  <si>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</si>
  <si>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</si>
  <si>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</si>
  <si>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</si>
  <si>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</si>
  <si>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</si>
  <si>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</si>
  <si>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</si>
  <si>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</si>
  <si>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</si>
  <si>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</si>
  <si>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</si>
  <si>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</si>
  <si>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</si>
  <si>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</si>
  <si>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</si>
  <si>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</si>
  <si>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</si>
  <si>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</si>
  <si>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</si>
  <si>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</si>
  <si>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</si>
  <si>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</si>
  <si>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</si>
  <si>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</si>
  <si>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</si>
  <si>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</si>
  <si>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</si>
  <si>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</si>
  <si>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</si>
  <si>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</si>
  <si>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</si>
  <si>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</si>
  <si>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</si>
  <si>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</si>
  <si>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</si>
  <si>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</si>
  <si>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</si>
  <si>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</si>
  <si>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</si>
  <si>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</si>
  <si>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</si>
  <si>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</si>
  <si>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</si>
  <si>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</si>
  <si>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</si>
  <si>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</si>
  <si>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</si>
  <si>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</si>
  <si>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</si>
  <si>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</si>
  <si>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</si>
  <si>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</si>
  <si>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</si>
  <si>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</si>
  <si>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</si>
  <si>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</si>
  <si>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</si>
  <si>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</si>
  <si>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</si>
  <si>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</si>
  <si>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</si>
  <si>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</si>
  <si>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</si>
  <si>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</si>
  <si>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</si>
  <si>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</si>
  <si>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</si>
  <si>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</si>
  <si>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</si>
  <si>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</si>
  <si>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</si>
  <si>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</si>
  <si>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</si>
  <si>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</si>
  <si>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</si>
  <si>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</si>
  <si>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</si>
  <si>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</si>
  <si>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</si>
  <si>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</si>
  <si>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</si>
  <si>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</si>
  <si>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</si>
  <si>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</si>
  <si>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</si>
  <si>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</si>
  <si>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</si>
  <si>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</si>
  <si>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</si>
  <si>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</si>
  <si>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</si>
  <si>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</si>
  <si>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</si>
  <si>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</si>
  <si>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</si>
  <si>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</si>
  <si>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</si>
  <si>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</si>
  <si>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</si>
  <si>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</si>
  <si>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</si>
  <si>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</si>
  <si>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</si>
  <si>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</si>
  <si>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</si>
  <si>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</si>
  <si>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</si>
  <si>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</si>
  <si>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</si>
  <si>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</si>
  <si>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</si>
  <si>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</si>
  <si>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</si>
  <si>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</si>
  <si>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</si>
  <si>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</si>
  <si>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</si>
  <si>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</si>
  <si>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</si>
  <si>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</si>
  <si>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</si>
  <si>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</si>
  <si>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</si>
  <si>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</si>
  <si>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</si>
  <si>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</si>
  <si>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</si>
  <si>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</si>
  <si>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</si>
  <si>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</si>
  <si>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</si>
  <si>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</si>
  <si>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</si>
  <si>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</si>
  <si>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</si>
  <si>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</si>
  <si>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</si>
  <si>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</si>
  <si>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</si>
  <si>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</si>
  <si>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</si>
  <si>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</si>
  <si>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</si>
  <si>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</si>
  <si>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</si>
  <si>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</si>
  <si>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</si>
  <si>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</si>
  <si>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</si>
  <si>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</si>
  <si>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</si>
  <si>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</si>
  <si>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</si>
  <si>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</si>
  <si>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</si>
  <si>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</si>
  <si>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</si>
  <si>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</si>
  <si>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</si>
  <si>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</si>
  <si>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</si>
  <si>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</si>
  <si>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</si>
  <si>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</si>
  <si>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</si>
  <si>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</si>
  <si>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</si>
  <si>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</si>
  <si>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</si>
  <si>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</si>
  <si>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</si>
  <si>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</si>
  <si>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</si>
  <si>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</si>
  <si>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</si>
  <si>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</si>
  <si>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</si>
  <si>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</si>
  <si>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</si>
  <si>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</si>
  <si>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</si>
  <si>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</si>
  <si>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</si>
  <si>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</si>
  <si>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</si>
  <si>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</si>
  <si>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</si>
  <si>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</si>
  <si>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</si>
  <si>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</si>
  <si>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</si>
  <si>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</si>
  <si>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</si>
  <si>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</si>
  <si>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</si>
  <si>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</si>
  <si>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</si>
  <si>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</si>
  <si>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</si>
  <si>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</si>
  <si>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</si>
  <si>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</si>
  <si>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</si>
  <si>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</si>
  <si>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</si>
  <si>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</si>
  <si>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</si>
  <si>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</si>
  <si>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</si>
  <si>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</si>
  <si>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</si>
  <si>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</si>
  <si>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</si>
  <si>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</si>
  <si>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</si>
  <si>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</si>
  <si>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</si>
  <si>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</si>
  <si>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</si>
  <si>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</si>
  <si>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</si>
  <si>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</si>
  <si>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</si>
  <si>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</si>
  <si>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</si>
  <si>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</si>
  <si>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</si>
  <si>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</si>
  <si>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</si>
  <si>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</si>
  <si>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</si>
  <si>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</si>
  <si>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</si>
  <si>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</si>
  <si>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</si>
  <si>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</si>
  <si>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</si>
  <si>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</si>
  <si>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</si>
  <si>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</si>
  <si>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</si>
  <si>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</si>
  <si>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</si>
  <si>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</si>
  <si>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</si>
  <si>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</si>
  <si>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</si>
  <si>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</si>
  <si>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</si>
  <si>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</si>
  <si>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</si>
  <si>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</si>
  <si>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</si>
  <si>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</si>
  <si>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</si>
  <si>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</si>
  <si>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</si>
  <si>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</si>
  <si>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</si>
  <si>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</si>
  <si>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</si>
  <si>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</si>
  <si>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</si>
  <si>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</si>
  <si>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</si>
  <si>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</si>
  <si>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</si>
  <si>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</si>
  <si>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</si>
  <si>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</si>
  <si>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</si>
  <si>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</si>
  <si>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</si>
  <si>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</si>
  <si>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</si>
  <si>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</si>
  <si>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</si>
  <si>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</si>
  <si>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</si>
  <si>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</si>
  <si>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</si>
  <si>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</si>
  <si>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</si>
  <si>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</si>
  <si>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</si>
  <si>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</si>
  <si>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</si>
  <si>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</si>
  <si>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</si>
  <si>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</si>
  <si>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</si>
  <si>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</si>
  <si>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</si>
  <si>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</si>
  <si>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</si>
  <si>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</si>
  <si>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</si>
  <si>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</si>
  <si>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</si>
  <si>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</si>
  <si>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</si>
  <si>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</si>
  <si>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</si>
  <si>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</si>
  <si>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</si>
  <si>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</si>
  <si>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</si>
  <si>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</si>
  <si>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</si>
  <si>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</si>
  <si>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</si>
  <si>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</si>
  <si>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</si>
  <si>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</si>
  <si>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</si>
  <si>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</si>
  <si>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</si>
  <si>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</si>
  <si>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</si>
  <si>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</si>
  <si>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</si>
  <si>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</si>
  <si>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</si>
  <si>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</si>
  <si>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</si>
  <si>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</si>
  <si>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</si>
  <si>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</si>
  <si>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</si>
  <si>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</si>
  <si>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</si>
  <si>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</si>
  <si>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</si>
  <si>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</si>
  <si>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</si>
  <si>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</si>
  <si>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</si>
  <si>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</si>
  <si>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</si>
  <si>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</si>
  <si>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</si>
  <si>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</si>
  <si>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</si>
  <si>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</si>
  <si>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</si>
  <si>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</si>
  <si>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</si>
  <si>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</si>
  <si>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</si>
  <si>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</si>
  <si>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</si>
  <si>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</si>
  <si>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</si>
  <si>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</si>
  <si>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</si>
  <si>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</si>
  <si>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</si>
  <si>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</si>
  <si>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</si>
  <si>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</si>
  <si>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</si>
  <si>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</si>
  <si>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</si>
  <si>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</si>
  <si>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</si>
  <si>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</si>
  <si>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</si>
  <si>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</si>
  <si>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</si>
  <si>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</si>
  <si>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</si>
  <si>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</si>
  <si>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</si>
  <si>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</si>
  <si>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</si>
  <si>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</si>
  <si>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</si>
  <si>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</si>
  <si>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</si>
  <si>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</si>
  <si>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</si>
  <si>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</si>
  <si>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</si>
  <si>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</si>
  <si>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</si>
  <si>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</si>
  <si>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</si>
  <si>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</si>
  <si>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</si>
  <si>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</si>
  <si>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</si>
  <si>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</si>
  <si>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</si>
  <si>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</si>
  <si>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</si>
  <si>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</si>
  <si>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</si>
  <si>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</si>
  <si>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</si>
  <si>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</si>
  <si>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</si>
  <si>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</si>
  <si>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</si>
  <si>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</si>
  <si>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</si>
  <si>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</si>
  <si>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</si>
  <si>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</si>
  <si>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</si>
  <si>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</si>
  <si>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</si>
  <si>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</si>
  <si>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</si>
  <si>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</si>
  <si>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</si>
  <si>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</si>
  <si>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</si>
  <si>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</si>
  <si>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</si>
  <si>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</si>
  <si>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</si>
  <si>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</si>
  <si>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</si>
  <si>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</si>
  <si>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</si>
  <si>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</si>
  <si>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</si>
  <si>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</si>
  <si>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</si>
  <si>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</si>
  <si>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</si>
  <si>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</si>
  <si>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</si>
  <si>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</si>
  <si>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</si>
  <si>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</si>
  <si>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</si>
  <si>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</si>
  <si>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</si>
  <si>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</si>
  <si>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</si>
  <si>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</si>
  <si>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</si>
  <si>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</si>
  <si>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</si>
  <si>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</si>
  <si>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</si>
  <si>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</si>
  <si>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</si>
  <si>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</si>
  <si>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</si>
  <si>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</si>
  <si>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</si>
  <si>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</si>
  <si>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</si>
  <si>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</si>
  <si>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</si>
  <si>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</si>
  <si>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</si>
  <si>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</si>
  <si>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</si>
  <si>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</si>
  <si>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</si>
  <si>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</si>
  <si>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</si>
  <si>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</si>
  <si>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</si>
  <si>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</si>
  <si>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</si>
  <si>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</si>
  <si>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</si>
  <si>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</si>
  <si>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</si>
  <si>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</si>
  <si>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</si>
  <si>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</si>
  <si>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</si>
  <si>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</si>
  <si>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</si>
  <si>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</si>
  <si>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</si>
  <si>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</si>
  <si>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</si>
  <si>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</si>
  <si>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</si>
  <si>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</si>
  <si>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</si>
  <si>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</si>
  <si>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</si>
  <si>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</si>
  <si>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</si>
  <si>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</si>
  <si>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</si>
  <si>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</si>
  <si>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</si>
  <si>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</si>
  <si>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</si>
  <si>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</si>
  <si>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</si>
  <si>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</si>
  <si>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</si>
  <si>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</si>
  <si>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</si>
  <si>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</si>
  <si>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</si>
  <si>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</si>
  <si>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</si>
  <si>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</si>
  <si>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</si>
  <si>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</si>
  <si>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</si>
  <si>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</si>
  <si>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</si>
  <si>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</si>
  <si>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</si>
  <si>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</si>
  <si>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</si>
  <si>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</si>
  <si>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</si>
  <si>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</si>
  <si>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</si>
  <si>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</si>
  <si>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</si>
  <si>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</si>
  <si>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</si>
  <si>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</si>
  <si>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</si>
  <si>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</si>
  <si>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</si>
  <si>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</si>
  <si>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</si>
  <si>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</si>
  <si>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</si>
  <si>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</si>
  <si>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</si>
  <si>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</si>
  <si>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</si>
  <si>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</si>
  <si>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</si>
  <si>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</si>
  <si>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</si>
  <si>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</si>
  <si>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</si>
  <si>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</si>
  <si>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</si>
  <si>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</si>
  <si>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</si>
  <si>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</si>
  <si>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</si>
  <si>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</si>
  <si>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</si>
  <si>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</si>
  <si>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</si>
  <si>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</si>
  <si>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</si>
  <si>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</si>
  <si>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</si>
  <si>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</si>
  <si>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</si>
  <si>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</si>
  <si>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</si>
  <si>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</si>
  <si>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</si>
  <si>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</si>
  <si>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</si>
  <si>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</si>
  <si>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</si>
  <si>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</si>
  <si>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</si>
  <si>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</si>
  <si>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</si>
  <si>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</si>
  <si>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</si>
  <si>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</si>
  <si>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</si>
  <si>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</si>
  <si>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</si>
  <si>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</si>
  <si>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</si>
  <si>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</si>
  <si>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</si>
  <si>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</si>
  <si>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</si>
  <si>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</si>
  <si>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</si>
  <si>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</si>
  <si>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</si>
  <si>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</si>
  <si>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</si>
  <si>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</si>
  <si>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</si>
  <si>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</si>
  <si>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</si>
  <si>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</si>
  <si>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</si>
  <si>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</si>
  <si>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</si>
  <si>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</si>
  <si>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</si>
  <si>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</si>
  <si>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</si>
  <si>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</si>
  <si>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</si>
  <si>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</si>
  <si>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</si>
  <si>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</si>
  <si>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</si>
  <si>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</si>
  <si>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</si>
  <si>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</si>
  <si>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</si>
  <si>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</si>
  <si>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</si>
  <si>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</si>
  <si>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</si>
  <si>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</si>
  <si>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</si>
  <si>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</si>
  <si>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</si>
  <si>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</si>
  <si>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</si>
  <si>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</si>
  <si>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</si>
  <si>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</si>
  <si>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</si>
  <si>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</si>
  <si>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</si>
  <si>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</si>
  <si>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</si>
  <si>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</si>
  <si>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</si>
  <si>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</si>
  <si>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</si>
  <si>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</si>
  <si>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</si>
  <si>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</si>
  <si>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</si>
  <si>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</si>
  <si>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</si>
  <si>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</si>
  <si>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</si>
  <si>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</si>
  <si>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</si>
  <si>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</si>
  <si>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</si>
  <si>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</si>
  <si>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</si>
  <si>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</si>
  <si>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</si>
  <si>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</si>
  <si>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</si>
  <si>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</si>
  <si>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</si>
  <si>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</si>
  <si>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</si>
  <si>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</si>
  <si>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</si>
  <si>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</si>
  <si>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</si>
  <si>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</si>
  <si>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</si>
  <si>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</si>
  <si>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</si>
  <si>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</si>
  <si>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</si>
  <si>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</si>
  <si>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</si>
  <si>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</si>
  <si>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</si>
  <si>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</si>
  <si>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</si>
  <si>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</si>
  <si>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</si>
  <si>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</si>
  <si>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</si>
  <si>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</si>
  <si>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</si>
  <si>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</si>
  <si>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</si>
  <si>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</si>
  <si>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</si>
  <si>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</si>
  <si>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</si>
  <si>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</si>
  <si>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</si>
  <si>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</si>
  <si>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</si>
  <si>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</si>
  <si>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</si>
  <si>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</si>
  <si>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</si>
  <si>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</si>
  <si>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</si>
  <si>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</si>
  <si>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</si>
  <si>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</si>
  <si>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</si>
  <si>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</si>
  <si>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</si>
  <si>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</si>
  <si>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</si>
  <si>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</si>
  <si>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</si>
  <si>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</si>
  <si>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</si>
  <si>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</si>
  <si>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</si>
  <si>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</si>
  <si>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</si>
  <si>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</si>
  <si>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</si>
  <si>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</si>
  <si>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</si>
  <si>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</si>
  <si>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</si>
  <si>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</si>
  <si>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</si>
  <si>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</si>
  <si>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</si>
  <si>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</si>
  <si>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</si>
  <si>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</si>
  <si>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</si>
  <si>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</si>
  <si>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</si>
  <si>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</si>
  <si>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</si>
  <si>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</si>
  <si>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</si>
  <si>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</si>
  <si>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</si>
  <si>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</si>
  <si>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</si>
  <si>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</si>
  <si>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</si>
  <si>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</si>
  <si>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</si>
  <si>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</si>
  <si>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</si>
  <si>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</si>
  <si>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</si>
  <si>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</si>
  <si>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</si>
  <si>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</si>
  <si>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</si>
  <si>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</si>
  <si>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</si>
  <si>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</si>
  <si>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</si>
  <si>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</si>
  <si>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</si>
  <si>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</si>
  <si>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</si>
  <si>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</si>
  <si>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</si>
  <si>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</si>
  <si>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</si>
  <si>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</si>
  <si>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</si>
  <si>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</si>
  <si>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</si>
  <si>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</si>
  <si>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</si>
  <si>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</si>
  <si>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</si>
  <si>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</si>
  <si>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</si>
  <si>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</si>
  <si>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</si>
  <si>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</si>
  <si>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</si>
  <si>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</si>
  <si>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</si>
  <si>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</si>
  <si>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</si>
  <si>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</si>
  <si>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</si>
  <si>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</si>
  <si>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</si>
  <si>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</si>
  <si>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</si>
  <si>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</si>
  <si>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</si>
  <si>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</si>
  <si>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</si>
  <si>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</si>
  <si>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</si>
  <si>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</si>
  <si>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</si>
  <si>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</si>
  <si>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</si>
  <si>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</si>
  <si>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</si>
  <si>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</si>
  <si>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</si>
  <si>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</si>
  <si>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</si>
  <si>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</si>
  <si>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</si>
  <si>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</si>
  <si>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</si>
  <si>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</si>
  <si>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</si>
  <si>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</si>
  <si>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</si>
  <si>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</si>
  <si>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</si>
  <si>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</si>
  <si>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</si>
  <si>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</si>
  <si>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</si>
  <si>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</si>
  <si>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</si>
  <si>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</si>
  <si>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</si>
  <si>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</si>
  <si>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</si>
  <si>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</si>
  <si>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</si>
  <si>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</si>
  <si>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</si>
  <si>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</si>
  <si>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</si>
  <si>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</si>
  <si>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</si>
  <si>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</si>
  <si>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</si>
  <si>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</si>
  <si>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</si>
  <si>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</si>
  <si>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</si>
  <si>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</si>
  <si>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</si>
  <si>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</si>
  <si>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</si>
  <si>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</si>
  <si>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</si>
  <si>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</si>
  <si>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</si>
  <si>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</si>
  <si>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</si>
  <si>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</si>
  <si>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</si>
  <si>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</si>
  <si>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</si>
  <si>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</si>
  <si>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</si>
  <si>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</si>
  <si>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</si>
  <si>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</si>
  <si>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</si>
  <si>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</si>
  <si>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</si>
  <si>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</si>
  <si>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</si>
  <si>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</si>
  <si>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</si>
  <si>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</si>
  <si>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</si>
  <si>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</si>
  <si>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</si>
  <si>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</si>
  <si>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</si>
  <si>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</si>
  <si>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</si>
  <si>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</si>
  <si>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</si>
  <si>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</si>
  <si>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</si>
  <si>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</si>
  <si>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</si>
  <si>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</si>
  <si>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</si>
  <si>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</si>
  <si>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</si>
  <si>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</si>
  <si>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</si>
  <si>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</si>
  <si>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</si>
  <si>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</si>
  <si>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</si>
  <si>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</si>
  <si>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</si>
  <si>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</si>
  <si>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</si>
  <si>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</si>
  <si>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</si>
  <si>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</si>
  <si>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</si>
  <si>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</si>
  <si>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</si>
  <si>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</si>
  <si>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</si>
  <si>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</si>
  <si>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</si>
  <si>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</si>
  <si>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</si>
  <si>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</si>
  <si>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</si>
  <si>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</si>
  <si>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</si>
  <si>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</si>
  <si>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</si>
  <si>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</si>
  <si>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</si>
  <si>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</si>
  <si>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</si>
  <si>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</si>
  <si>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</si>
  <si>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</si>
  <si>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</si>
  <si>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</si>
  <si>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</si>
  <si>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</si>
  <si>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</si>
  <si>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</si>
  <si>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</si>
  <si>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</si>
  <si>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</si>
  <si>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</si>
  <si>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</si>
  <si>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</si>
  <si>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</si>
  <si>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</si>
  <si>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</si>
  <si>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</si>
  <si>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</si>
  <si>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</si>
  <si>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</si>
  <si>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</si>
  <si>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</si>
  <si>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</si>
  <si>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</si>
  <si>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</si>
  <si>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</si>
  <si>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</si>
  <si>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</si>
  <si>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</si>
  <si>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</si>
  <si>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</si>
  <si>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</si>
  <si>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</si>
  <si>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</si>
  <si>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</si>
  <si>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</si>
  <si>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</si>
  <si>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</si>
  <si>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</si>
  <si>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</si>
  <si>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</si>
  <si>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</si>
  <si>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</si>
  <si>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</si>
  <si>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</si>
  <si>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</si>
  <si>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</si>
  <si>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</si>
  <si>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</si>
  <si>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</si>
  <si>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</si>
  <si>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</si>
  <si>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</si>
  <si>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</si>
  <si>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</si>
  <si>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</si>
  <si>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</si>
  <si>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</si>
  <si>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</si>
  <si>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</si>
  <si>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</si>
  <si>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</si>
  <si>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</si>
  <si>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</si>
  <si>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</si>
  <si>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</si>
  <si>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</si>
  <si>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</si>
  <si>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</si>
  <si>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</si>
  <si>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</si>
  <si>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</si>
  <si>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</si>
  <si>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</si>
  <si>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</si>
  <si>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</si>
  <si>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</si>
  <si>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</si>
  <si>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</si>
  <si>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</si>
  <si>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</si>
  <si>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</si>
  <si>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</si>
  <si>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</si>
  <si>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</si>
  <si>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</si>
  <si>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</si>
  <si>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</si>
  <si>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</si>
  <si>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</si>
  <si>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</si>
  <si>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</si>
  <si>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</si>
  <si>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</si>
  <si>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</si>
  <si>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</si>
  <si>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</si>
  <si>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</si>
  <si>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</si>
  <si>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</si>
  <si>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</si>
  <si>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</si>
  <si>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</si>
  <si>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</si>
  <si>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</si>
  <si>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</si>
  <si>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</si>
  <si>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</si>
  <si>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</si>
  <si>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</si>
  <si>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</si>
  <si>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</si>
  <si>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</si>
  <si>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</si>
  <si>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</si>
  <si>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</si>
  <si>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</si>
  <si>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</si>
  <si>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</si>
  <si>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</si>
  <si>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</si>
  <si>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</si>
  <si>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</si>
  <si>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</si>
  <si>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</si>
  <si>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</si>
  <si>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</si>
  <si>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</si>
  <si>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</si>
  <si>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</si>
  <si>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</si>
  <si>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</si>
  <si>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</si>
  <si>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</si>
  <si>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</si>
  <si>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</si>
  <si>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</si>
  <si>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</si>
  <si>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</si>
  <si>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</si>
  <si>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</si>
  <si>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</si>
  <si>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</si>
  <si>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</si>
  <si>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</si>
  <si>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</si>
  <si>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</si>
  <si>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</si>
  <si>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</si>
  <si>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</si>
  <si>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</si>
  <si>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</si>
  <si>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</si>
  <si>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</si>
  <si>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</si>
  <si>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</si>
  <si>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</si>
  <si>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</si>
  <si>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</si>
  <si>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</si>
  <si>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</si>
  <si>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</si>
  <si>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</si>
  <si>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</si>
  <si>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</si>
  <si>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</si>
  <si>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</si>
  <si>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</si>
  <si>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</si>
  <si>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</si>
  <si>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</si>
  <si>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</si>
  <si>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</si>
  <si>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</si>
  <si>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</si>
  <si>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</si>
  <si>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</si>
  <si>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</si>
  <si>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</si>
  <si>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</si>
  <si>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</si>
  <si>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</si>
  <si>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</si>
  <si>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</si>
  <si>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</si>
  <si>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</si>
  <si>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</si>
  <si>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</si>
  <si>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</si>
  <si>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</si>
  <si>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</si>
  <si>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</si>
  <si>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</si>
  <si>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</si>
  <si>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</si>
  <si>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</si>
  <si>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</si>
  <si>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</si>
  <si>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</si>
  <si>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</si>
  <si>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</si>
  <si>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</si>
  <si>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</si>
  <si>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</si>
  <si>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</si>
  <si>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</si>
  <si>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</si>
  <si>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</si>
  <si>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</si>
  <si>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</si>
  <si>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</si>
  <si>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</si>
  <si>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</si>
  <si>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</si>
  <si>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</si>
  <si>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</si>
  <si>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</si>
  <si>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</si>
  <si>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</si>
  <si>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</si>
  <si>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</si>
  <si>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</si>
  <si>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</si>
  <si>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</si>
  <si>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</si>
  <si>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</si>
  <si>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</si>
  <si>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</si>
  <si>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</si>
  <si>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</si>
  <si>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</si>
  <si>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</si>
  <si>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</si>
  <si>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</si>
  <si>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</si>
  <si>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</si>
  <si>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</si>
  <si>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</si>
  <si>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</si>
  <si>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</si>
  <si>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</si>
  <si>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</si>
  <si>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</si>
  <si>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</si>
  <si>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</si>
  <si>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</si>
  <si>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</si>
  <si>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</si>
  <si>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</si>
  <si>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</si>
  <si>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</si>
  <si>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</si>
  <si>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</si>
  <si>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</si>
  <si>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</si>
  <si>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</si>
  <si>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</si>
  <si>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</si>
  <si>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</si>
  <si>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</si>
  <si>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</si>
  <si>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</si>
  <si>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</si>
  <si>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</si>
  <si>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</si>
  <si>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</si>
  <si>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</si>
  <si>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</si>
  <si>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</si>
  <si>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</si>
  <si>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</si>
  <si>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</si>
  <si>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</si>
  <si>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</si>
  <si>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</si>
  <si>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</si>
  <si>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</si>
  <si>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</si>
  <si>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</si>
  <si>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</si>
  <si>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</si>
  <si>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</si>
  <si>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</si>
  <si>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</si>
  <si>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</si>
  <si>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</si>
  <si>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</si>
  <si>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</si>
  <si>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</si>
  <si>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</si>
  <si>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</si>
  <si>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</si>
  <si>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</si>
  <si>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</si>
  <si>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</si>
  <si>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</si>
  <si>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</si>
  <si>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</si>
  <si>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</si>
  <si>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</si>
  <si>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</si>
  <si>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</si>
  <si>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</si>
  <si>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</si>
  <si>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</si>
  <si>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</si>
  <si>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</si>
  <si>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</si>
  <si>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</si>
  <si>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</si>
  <si>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</si>
  <si>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</si>
  <si>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</si>
  <si>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</si>
  <si>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</si>
  <si>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</si>
  <si>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</si>
  <si>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</si>
  <si>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</si>
  <si>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</si>
  <si>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</si>
  <si>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</si>
  <si>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</si>
  <si>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</si>
  <si>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</si>
  <si>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</si>
  <si>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</si>
  <si>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</si>
  <si>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</si>
  <si>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</si>
  <si>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</si>
  <si>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</si>
  <si>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</si>
  <si>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</si>
  <si>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</si>
  <si>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</si>
  <si>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</si>
  <si>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</si>
  <si>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</si>
  <si>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</si>
  <si>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</si>
  <si>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</si>
  <si>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</si>
  <si>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</si>
  <si>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</si>
  <si>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</si>
  <si>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</si>
  <si>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</si>
  <si>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</si>
  <si>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</si>
  <si>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</si>
  <si>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</si>
  <si>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</si>
  <si>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</si>
  <si>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</si>
  <si>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</si>
  <si>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</si>
  <si>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</si>
  <si>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</si>
  <si>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</si>
  <si>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</si>
  <si>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</si>
  <si>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</si>
  <si>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</si>
  <si>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</si>
  <si>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</si>
  <si>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</si>
  <si>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</si>
  <si>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</si>
  <si>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</si>
  <si>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</si>
  <si>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</si>
  <si>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</si>
  <si>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</si>
  <si>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</si>
  <si>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</si>
  <si>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</si>
  <si>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</si>
  <si>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</si>
  <si>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</si>
  <si>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</si>
  <si>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</si>
  <si>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</si>
  <si>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</si>
  <si>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</si>
  <si>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</si>
  <si>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</si>
  <si>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</si>
  <si>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</si>
  <si>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</si>
  <si>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</si>
  <si>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</si>
  <si>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</si>
  <si>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</si>
  <si>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</si>
  <si>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</si>
  <si>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</si>
  <si>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</si>
  <si>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</si>
  <si>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</si>
  <si>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</si>
  <si>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</si>
  <si>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</si>
  <si>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</si>
  <si>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</si>
  <si>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</si>
  <si>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</si>
  <si>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</si>
  <si>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</si>
  <si>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</si>
  <si>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</si>
  <si>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</si>
  <si>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</si>
  <si>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</si>
  <si>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</si>
  <si>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</si>
  <si>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</si>
  <si>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</si>
  <si>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</si>
  <si>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</si>
  <si>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</si>
  <si>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</si>
  <si>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</si>
  <si>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</si>
  <si>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</si>
  <si>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</si>
  <si>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</si>
  <si>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</si>
  <si>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</si>
  <si>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</si>
  <si>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</si>
  <si>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</si>
  <si>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</si>
  <si>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</si>
  <si>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</si>
  <si>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</si>
  <si>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</si>
  <si>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</si>
  <si>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</si>
  <si>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</si>
  <si>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</si>
  <si>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</si>
  <si>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</si>
  <si>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</si>
  <si>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</si>
  <si>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</si>
  <si>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</si>
  <si>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</si>
  <si>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</si>
  <si>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</si>
  <si>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</si>
  <si>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</si>
  <si>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</si>
  <si>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</si>
  <si>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</si>
  <si>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</si>
  <si>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</si>
  <si>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</si>
  <si>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</si>
  <si>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</si>
  <si>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</si>
  <si>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</si>
  <si>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</si>
  <si>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</si>
  <si>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</si>
  <si>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</si>
  <si>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</si>
  <si>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</si>
  <si>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</si>
  <si>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</si>
  <si>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</si>
  <si>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</si>
  <si>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</si>
  <si>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</si>
  <si>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</si>
  <si>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</si>
  <si>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</si>
  <si>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</si>
  <si>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</si>
  <si>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</si>
  <si>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</si>
  <si>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</si>
  <si>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</si>
  <si>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</si>
  <si>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</si>
  <si>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</si>
  <si>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</si>
  <si>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</si>
  <si>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</si>
  <si>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</si>
  <si>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</si>
  <si>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</si>
  <si>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</si>
  <si>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</si>
  <si>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</si>
  <si>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</si>
  <si>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</si>
  <si>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</si>
  <si>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</si>
  <si>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</si>
  <si>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</si>
  <si>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</si>
  <si>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</si>
  <si>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</si>
  <si>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</si>
  <si>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</si>
  <si>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</si>
  <si>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</si>
  <si>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</si>
  <si>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</si>
  <si>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</si>
  <si>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</si>
  <si>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</si>
  <si>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</si>
  <si>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</si>
  <si>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</si>
  <si>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</si>
  <si>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</si>
  <si>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</si>
  <si>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</si>
  <si>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</si>
  <si>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</si>
  <si>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</si>
  <si>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</si>
  <si>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</si>
  <si>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</si>
  <si>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</si>
  <si>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</si>
  <si>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</si>
  <si>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</si>
  <si>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</si>
  <si>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</si>
  <si>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</si>
  <si>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</si>
  <si>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</si>
  <si>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</si>
  <si>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</si>
  <si>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</si>
  <si>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</si>
  <si>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</si>
  <si>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</si>
  <si>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</si>
  <si>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</si>
  <si>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</si>
  <si>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</si>
  <si>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</si>
  <si>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</si>
  <si>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</si>
  <si>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</si>
  <si>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</si>
  <si>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</si>
  <si>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</si>
  <si>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</si>
  <si>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</si>
  <si>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</si>
  <si>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</si>
  <si>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</si>
  <si>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</si>
  <si>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</si>
  <si>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</si>
  <si>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</si>
  <si>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</si>
  <si>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</si>
  <si>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</si>
  <si>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</si>
  <si>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</si>
  <si>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</si>
  <si>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</si>
  <si>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</si>
  <si>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</si>
  <si>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</si>
  <si>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</si>
  <si>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</si>
  <si>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</si>
  <si>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</si>
  <si>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</si>
  <si>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</si>
  <si>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</si>
  <si>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</si>
  <si>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</si>
  <si>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</si>
  <si>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</si>
  <si>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</si>
  <si>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</si>
  <si>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</si>
  <si>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</si>
  <si>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</si>
  <si>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</si>
  <si>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</si>
  <si>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</si>
  <si>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</si>
  <si>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</si>
  <si>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</si>
  <si>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</si>
  <si>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</si>
  <si>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</si>
  <si>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</si>
  <si>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</si>
  <si>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</si>
  <si>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</si>
  <si>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</si>
  <si>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</si>
  <si>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</si>
  <si>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</si>
  <si>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</si>
  <si>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</si>
  <si>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</si>
  <si>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</si>
  <si>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</si>
  <si>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</si>
  <si>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</si>
  <si>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</si>
  <si>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</si>
  <si>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</si>
  <si>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</si>
  <si>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</si>
  <si>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</si>
  <si>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</si>
  <si>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</si>
  <si>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</si>
  <si>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</si>
  <si>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</si>
  <si>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</si>
  <si>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</si>
  <si>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</si>
  <si>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</si>
  <si>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</si>
  <si>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</si>
  <si>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</si>
  <si>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</si>
  <si>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</si>
  <si>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</si>
  <si>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</si>
  <si>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</si>
  <si>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</si>
  <si>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</si>
  <si>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</si>
  <si>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</si>
  <si>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</si>
  <si>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</si>
  <si>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</si>
  <si>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</si>
  <si>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</si>
  <si>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</si>
  <si>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</si>
  <si>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</si>
  <si>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</si>
  <si>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</si>
  <si>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</si>
  <si>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</si>
  <si>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</si>
  <si>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</si>
  <si>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</si>
  <si>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</si>
  <si>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</si>
  <si>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</si>
  <si>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</si>
  <si>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</si>
  <si>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</si>
  <si>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</si>
  <si>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</si>
  <si>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</si>
  <si>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</si>
  <si>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</si>
  <si>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</si>
  <si>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</si>
  <si>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</si>
  <si>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</si>
  <si>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</si>
  <si>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</si>
  <si>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</si>
  <si>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</si>
  <si>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</si>
  <si>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</si>
  <si>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</si>
  <si>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</si>
  <si>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</si>
  <si>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</si>
  <si>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</si>
  <si>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</si>
  <si>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</si>
  <si>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</si>
  <si>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</si>
  <si>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</si>
  <si>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</si>
  <si>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</si>
  <si>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</si>
  <si>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</si>
  <si>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</si>
  <si>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</si>
  <si>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</si>
  <si>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</si>
  <si>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</si>
  <si>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</si>
  <si>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</si>
  <si>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</si>
  <si>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</si>
  <si>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</si>
  <si>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</si>
  <si>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</si>
  <si>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</si>
  <si>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</si>
  <si>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</si>
  <si>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</si>
  <si>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</si>
  <si>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</si>
  <si>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</si>
  <si>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</si>
  <si>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</si>
  <si>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</si>
  <si>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</si>
  <si>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</si>
  <si>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</si>
  <si>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</si>
  <si>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</si>
  <si>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</si>
  <si>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</si>
  <si>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</si>
  <si>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</si>
  <si>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</si>
  <si>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</si>
  <si>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</si>
  <si>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</si>
  <si>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</si>
  <si>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</si>
  <si>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</si>
  <si>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</si>
  <si>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</si>
  <si>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</si>
  <si>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</si>
  <si>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</si>
  <si>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</si>
  <si>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</si>
  <si>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</si>
  <si>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</si>
  <si>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</si>
  <si>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</si>
  <si>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</si>
  <si>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</si>
  <si>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</si>
  <si>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</si>
  <si>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</si>
  <si>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</si>
  <si>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</si>
  <si>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</si>
  <si>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</si>
  <si>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</si>
  <si>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</si>
  <si>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</si>
  <si>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</si>
  <si>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</si>
  <si>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</si>
  <si>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</si>
  <si>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</si>
  <si>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</si>
  <si>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</si>
  <si>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</si>
  <si>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</si>
  <si>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</si>
  <si>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</si>
  <si>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</si>
  <si>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</si>
  <si>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</si>
  <si>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</si>
  <si>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</si>
  <si>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</si>
  <si>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</si>
  <si>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</si>
  <si>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</si>
  <si>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</si>
  <si>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</si>
  <si>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</si>
  <si>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</si>
  <si>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</si>
  <si>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</si>
  <si>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</si>
  <si>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</si>
  <si>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</si>
  <si>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</si>
  <si>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</si>
  <si>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</si>
  <si>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</si>
  <si>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</si>
  <si>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</si>
  <si>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</si>
  <si>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</si>
  <si>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</si>
  <si>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</si>
  <si>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</si>
  <si>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</si>
  <si>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</si>
  <si>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</si>
  <si>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</si>
  <si>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</si>
  <si>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</si>
  <si>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</si>
  <si>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</si>
  <si>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</si>
  <si>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</si>
  <si>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</si>
  <si>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</si>
  <si>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</si>
  <si>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</si>
  <si>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</si>
  <si>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</si>
  <si>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</si>
  <si>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</si>
  <si>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</si>
  <si>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</si>
  <si>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</si>
  <si>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</si>
  <si>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</si>
  <si>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</si>
  <si>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</si>
  <si>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</si>
  <si>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</si>
  <si>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</si>
  <si>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</si>
  <si>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</si>
  <si>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</si>
  <si>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</si>
  <si>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</si>
  <si>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</si>
  <si>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</si>
  <si>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</si>
  <si>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</si>
  <si>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</si>
  <si>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</si>
  <si>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</si>
  <si>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</si>
  <si>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</si>
  <si>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</si>
  <si>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</si>
  <si>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</si>
  <si>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</si>
  <si>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</si>
  <si>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</si>
  <si>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</si>
  <si>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</si>
  <si>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</si>
  <si>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</si>
  <si>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</si>
  <si>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</si>
  <si>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</si>
  <si>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</si>
  <si>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</si>
  <si>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</si>
  <si>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</si>
  <si>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</si>
  <si>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</si>
  <si>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</si>
  <si>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</si>
  <si>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</si>
  <si>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</si>
  <si>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</si>
  <si>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</si>
  <si>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</si>
  <si>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</si>
  <si>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</si>
  <si>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</si>
  <si>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</si>
  <si>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</si>
  <si>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</si>
  <si>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</si>
  <si>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</si>
  <si>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</si>
  <si>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</si>
  <si>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</si>
  <si>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</si>
  <si>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</si>
  <si>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</si>
  <si>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</si>
  <si>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</si>
  <si>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</si>
  <si>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</si>
  <si>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</si>
  <si>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</si>
  <si>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</si>
  <si>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</si>
  <si>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</si>
  <si>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</si>
  <si>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</si>
  <si>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</si>
  <si>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</si>
  <si>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</si>
  <si>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</si>
  <si>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</si>
  <si>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</si>
  <si>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</si>
  <si>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</si>
  <si>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</si>
  <si>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</si>
  <si>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</si>
  <si>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</si>
  <si>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</si>
  <si>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</si>
  <si>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</si>
  <si>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</si>
  <si>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</si>
  <si>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</si>
  <si>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</si>
  <si>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</si>
  <si>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</si>
  <si>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</si>
  <si>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</si>
  <si>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</si>
  <si>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</si>
  <si>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</si>
  <si>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</si>
  <si>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</si>
  <si>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</si>
  <si>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</si>
  <si>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</si>
  <si>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</si>
  <si>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</si>
  <si>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</si>
  <si>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</si>
  <si>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</si>
  <si>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</si>
  <si>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</si>
  <si>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</si>
  <si>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</si>
  <si>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</si>
  <si>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</si>
  <si>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</si>
  <si>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</si>
  <si>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</si>
  <si>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</si>
  <si>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</si>
  <si>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</si>
  <si>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</si>
  <si>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</si>
  <si>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</si>
  <si>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</si>
  <si>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</si>
  <si>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</si>
  <si>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</si>
  <si>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</si>
  <si>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</si>
  <si>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</si>
  <si>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</si>
  <si>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</si>
  <si>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</si>
  <si>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</si>
  <si>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</si>
  <si>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</si>
  <si>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</si>
  <si>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</si>
  <si>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</si>
  <si>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</si>
  <si>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</si>
  <si>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</si>
  <si>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</si>
  <si>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</si>
  <si>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</si>
  <si>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</si>
  <si>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</si>
  <si>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</si>
  <si>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</si>
  <si>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</si>
  <si>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</si>
  <si>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</si>
  <si>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</si>
  <si>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</si>
  <si>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</si>
  <si>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</si>
  <si>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</si>
  <si>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</si>
  <si>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</si>
  <si>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</si>
  <si>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</si>
  <si>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</si>
  <si>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</si>
  <si>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</si>
  <si>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</si>
  <si>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</si>
  <si>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</si>
  <si>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</si>
  <si>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</si>
  <si>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</si>
  <si>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</si>
  <si>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</si>
  <si>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</si>
  <si>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</si>
  <si>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</si>
  <si>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</si>
  <si>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</si>
  <si>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</si>
  <si>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</si>
  <si>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</si>
  <si>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</si>
  <si>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</si>
  <si>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</si>
  <si>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</si>
  <si>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</si>
  <si>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</si>
  <si>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</si>
  <si>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</si>
  <si>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</si>
  <si>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</si>
  <si>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</si>
  <si>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</si>
  <si>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</si>
  <si>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</si>
  <si>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</si>
  <si>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</si>
  <si>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</si>
  <si>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</si>
  <si>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</si>
  <si>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</si>
  <si>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</si>
  <si>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</si>
  <si>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</si>
  <si>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</si>
  <si>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</si>
  <si>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</si>
  <si>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</si>
  <si>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</si>
  <si>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</si>
  <si>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</si>
  <si>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</si>
  <si>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</si>
  <si>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</si>
  <si>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</si>
  <si>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</si>
  <si>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</si>
  <si>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</si>
  <si>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</si>
  <si>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</si>
  <si>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</si>
  <si>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</si>
  <si>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</si>
  <si>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</si>
  <si>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</si>
  <si>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</si>
  <si>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</si>
  <si>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</si>
  <si>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</si>
  <si>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</si>
  <si>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</si>
  <si>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</si>
  <si>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</si>
  <si>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</si>
  <si>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</si>
  <si>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</si>
  <si>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</si>
  <si>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</si>
  <si>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</si>
  <si>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</si>
  <si>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</si>
  <si>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</si>
  <si>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</si>
  <si>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</si>
  <si>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</si>
  <si>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</si>
  <si>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</si>
  <si>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</si>
  <si>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</si>
  <si>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</si>
  <si>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</si>
  <si>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</si>
  <si>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</si>
  <si>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</si>
  <si>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</si>
  <si>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</si>
  <si>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</si>
  <si>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</si>
  <si>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</si>
  <si>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</si>
  <si>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</si>
  <si>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</si>
  <si>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</si>
  <si>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</si>
  <si>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</si>
  <si>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</si>
  <si>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</si>
  <si>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</si>
  <si>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</si>
  <si>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</si>
  <si>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</si>
  <si>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</si>
  <si>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</si>
  <si>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</si>
  <si>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</si>
  <si>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</si>
  <si>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</si>
  <si>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</si>
  <si>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</si>
  <si>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</si>
  <si>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</si>
  <si>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</si>
  <si>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</si>
  <si>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</si>
  <si>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</si>
  <si>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</si>
  <si>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</si>
  <si>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</si>
  <si>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</si>
  <si>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</si>
  <si>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</si>
  <si>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</si>
  <si>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</si>
  <si>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</si>
  <si>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</si>
  <si>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</si>
  <si>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</si>
  <si>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</si>
  <si>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</si>
  <si>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</si>
  <si>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</si>
  <si>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</si>
  <si>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</si>
  <si>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</si>
  <si>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</si>
  <si>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</si>
  <si>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</si>
  <si>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</si>
  <si>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</si>
  <si>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</si>
  <si>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</si>
  <si>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</si>
  <si>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</si>
  <si>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</si>
  <si>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</si>
  <si>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</si>
  <si>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</si>
  <si>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</si>
  <si>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</si>
  <si>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</si>
  <si>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</si>
  <si>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</si>
  <si>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</si>
  <si>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</si>
  <si>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</si>
  <si>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</si>
  <si>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</si>
  <si>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</si>
  <si>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</si>
  <si>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</si>
  <si>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</si>
  <si>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</si>
  <si>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</si>
  <si>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</si>
  <si>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</si>
  <si>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</si>
  <si>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</si>
  <si>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</si>
  <si>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</si>
  <si>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</si>
  <si>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</si>
  <si>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</si>
  <si>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</si>
  <si>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</si>
  <si>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</si>
  <si>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</si>
  <si>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</si>
  <si>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</si>
  <si>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</si>
  <si>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</si>
  <si>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</si>
  <si>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</si>
  <si>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</si>
  <si>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</si>
  <si>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</si>
  <si>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</si>
  <si>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</si>
  <si>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</si>
  <si>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</si>
  <si>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</si>
  <si>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</si>
  <si>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</si>
  <si>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</si>
  <si>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</si>
  <si>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</si>
  <si>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</si>
  <si>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</si>
  <si>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</si>
  <si>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</si>
  <si>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</si>
  <si>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</si>
  <si>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</si>
  <si>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</si>
  <si>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</si>
  <si>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</si>
  <si>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</si>
  <si>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</si>
  <si>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</si>
  <si>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</si>
  <si>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</si>
  <si>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</si>
  <si>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</si>
  <si>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</si>
  <si>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</si>
  <si>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</si>
  <si>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</si>
  <si>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</si>
  <si>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</si>
  <si>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</si>
  <si>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</si>
  <si>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</si>
  <si>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</si>
  <si>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</si>
  <si>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</si>
  <si>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</si>
  <si>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</si>
  <si>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</si>
  <si>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</si>
  <si>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</si>
  <si>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</si>
  <si>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</si>
  <si>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</si>
  <si>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</si>
  <si>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</si>
  <si>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</si>
  <si>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</si>
  <si>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</si>
  <si>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</si>
  <si>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</si>
  <si>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</si>
  <si>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</si>
  <si>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</si>
  <si>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</si>
  <si>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</si>
  <si>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</si>
  <si>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</si>
  <si>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</si>
  <si>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</si>
  <si>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</si>
  <si>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</si>
  <si>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</si>
  <si>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</si>
  <si>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</si>
  <si>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</si>
  <si>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</si>
  <si>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</si>
  <si>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</si>
  <si>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</si>
  <si>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</si>
  <si>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</si>
  <si>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</si>
  <si>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</si>
  <si>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</si>
  <si>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</si>
  <si>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</si>
  <si>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</si>
  <si>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</si>
  <si>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</si>
  <si>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</si>
  <si>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</si>
  <si>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</si>
  <si>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</si>
  <si>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</si>
  <si>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</si>
  <si>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</si>
  <si>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</si>
  <si>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</si>
  <si>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</si>
  <si>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</si>
  <si>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</si>
  <si>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</si>
  <si>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</si>
  <si>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</si>
  <si>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</si>
  <si>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</si>
  <si>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</si>
  <si>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</si>
  <si>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</si>
  <si>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</si>
  <si>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</si>
  <si>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</si>
  <si>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</si>
  <si>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</si>
  <si>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</si>
  <si>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</si>
  <si>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</si>
  <si>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</si>
  <si>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</si>
  <si>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</si>
  <si>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</si>
  <si>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</si>
  <si>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</si>
  <si>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</si>
  <si>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</si>
  <si>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</si>
  <si>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</si>
  <si>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</si>
  <si>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</si>
  <si>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</si>
  <si>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</si>
  <si>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</si>
  <si>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</si>
  <si>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</si>
  <si>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</si>
  <si>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</si>
  <si>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</si>
  <si>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</si>
  <si>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</si>
  <si>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</si>
  <si>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</si>
  <si>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</si>
  <si>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</si>
  <si>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</si>
  <si>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</si>
  <si>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</si>
  <si>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</si>
  <si>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</si>
  <si>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</si>
  <si>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</si>
  <si>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</si>
  <si>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</si>
  <si>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</si>
  <si>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</si>
  <si>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</si>
  <si>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</si>
  <si>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</si>
  <si>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</si>
  <si>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</si>
  <si>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</si>
  <si>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</si>
  <si>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</si>
  <si>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</si>
  <si>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</si>
  <si>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</si>
  <si>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</si>
  <si>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</si>
  <si>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</si>
  <si>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</si>
  <si>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</si>
  <si>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</si>
  <si>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</si>
  <si>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</si>
  <si>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</si>
  <si>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</si>
  <si>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</si>
  <si>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</si>
  <si>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</si>
  <si>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</si>
  <si>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</si>
  <si>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</si>
  <si>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</si>
  <si>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</si>
  <si>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</si>
  <si>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</si>
  <si>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</si>
  <si>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</si>
  <si>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</si>
  <si>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</si>
  <si>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</si>
  <si>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</si>
  <si>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</si>
  <si>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</si>
  <si>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</si>
  <si>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</si>
  <si>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</si>
  <si>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</si>
  <si>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</si>
  <si>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</si>
  <si>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</si>
  <si>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</si>
  <si>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</si>
  <si>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</si>
  <si>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</si>
  <si>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</si>
  <si>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</si>
  <si>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</si>
  <si>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</si>
  <si>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</si>
  <si>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</si>
  <si>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</si>
  <si>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</si>
  <si>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</si>
  <si>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</si>
  <si>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</si>
  <si>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</si>
  <si>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</si>
  <si>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</si>
  <si>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</si>
  <si>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</si>
  <si>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</si>
  <si>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</si>
  <si>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</si>
  <si>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</si>
  <si>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</si>
  <si>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</si>
  <si>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</si>
  <si>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</si>
  <si>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</si>
  <si>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</si>
  <si>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</si>
  <si>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</si>
  <si>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</si>
  <si>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</si>
  <si>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</si>
  <si>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</si>
  <si>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</si>
  <si>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</si>
  <si>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</si>
  <si>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</si>
  <si>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</si>
  <si>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</si>
  <si>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</si>
  <si>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</si>
  <si>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</si>
  <si>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</si>
  <si>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</si>
  <si>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</si>
  <si>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</si>
  <si>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</si>
  <si>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</si>
  <si>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</si>
  <si>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</si>
  <si>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</si>
  <si>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</si>
  <si>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</si>
  <si>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</si>
  <si>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</si>
  <si>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</si>
  <si>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</si>
  <si>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</si>
  <si>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</si>
  <si>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</si>
  <si>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</si>
  <si>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</si>
  <si>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</si>
  <si>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</si>
  <si>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</si>
  <si>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</si>
  <si>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</si>
  <si>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</si>
  <si>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</si>
  <si>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</si>
  <si>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</si>
  <si>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</si>
  <si>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</si>
  <si>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</si>
  <si>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</si>
  <si>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</si>
  <si>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</si>
  <si>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</si>
  <si>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</si>
  <si>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</si>
  <si>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</si>
  <si>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</si>
  <si>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</si>
  <si>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</si>
  <si>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</si>
  <si>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</si>
  <si>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</si>
  <si>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</si>
  <si>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</si>
  <si>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</si>
  <si>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</si>
  <si>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</si>
  <si>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</si>
  <si>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</si>
  <si>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</si>
  <si>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</si>
  <si>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</si>
  <si>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</si>
  <si>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</si>
  <si>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</si>
  <si>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</si>
  <si>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</si>
  <si>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</si>
  <si>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</si>
  <si>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</si>
  <si>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</si>
  <si>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</si>
  <si>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</si>
  <si>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</si>
  <si>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</si>
  <si>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</si>
  <si>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</si>
  <si>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</si>
  <si>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</si>
  <si>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</si>
  <si>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</si>
  <si>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</si>
  <si>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</si>
  <si>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</si>
  <si>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</si>
  <si>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</si>
  <si>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</si>
  <si>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</si>
  <si>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</si>
  <si>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</si>
  <si>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</si>
  <si>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</si>
  <si>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</si>
  <si>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</si>
  <si>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</si>
  <si>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</si>
  <si>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</si>
  <si>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</si>
  <si>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</si>
  <si>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</si>
  <si>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</si>
  <si>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</si>
  <si>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</si>
  <si>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</si>
  <si>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</si>
  <si>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</si>
  <si>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</si>
  <si>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</si>
  <si>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</si>
  <si>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</si>
  <si>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</si>
  <si>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</si>
  <si>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</si>
  <si>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</si>
  <si>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</si>
  <si>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</si>
  <si>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</si>
  <si>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</si>
  <si>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</si>
  <si>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</si>
  <si>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</si>
  <si>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</si>
  <si>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</si>
  <si>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</si>
  <si>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</si>
  <si>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</si>
  <si>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</si>
  <si>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</si>
  <si>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</si>
  <si>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</si>
  <si>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</si>
  <si>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</si>
  <si>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</si>
  <si>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</si>
  <si>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</si>
  <si>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</si>
  <si>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</si>
  <si>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</si>
  <si>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</si>
  <si>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</si>
  <si>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</si>
  <si>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</si>
  <si>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</si>
  <si>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</si>
  <si>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</si>
  <si>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</si>
  <si>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</si>
  <si>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</si>
  <si>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</si>
  <si>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</si>
  <si>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</si>
  <si>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</si>
  <si>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</si>
  <si>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</si>
  <si>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</si>
  <si>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</si>
  <si>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</si>
  <si>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</si>
  <si>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</si>
  <si>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</si>
  <si>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</si>
  <si>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</si>
  <si>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</si>
  <si>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</si>
  <si>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</si>
  <si>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</si>
  <si>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</si>
  <si>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</si>
  <si>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</si>
  <si>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</si>
  <si>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</si>
  <si>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</si>
  <si>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</si>
  <si>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</si>
  <si>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</si>
  <si>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</si>
  <si>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</si>
  <si>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</si>
  <si>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</si>
  <si>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</si>
  <si>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</si>
  <si>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</si>
  <si>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</si>
  <si>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</si>
  <si>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</si>
  <si>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</si>
  <si>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</si>
  <si>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</si>
  <si>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</si>
  <si>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</si>
  <si>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</si>
  <si>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</si>
  <si>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</si>
  <si>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</si>
  <si>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</si>
  <si>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</si>
  <si>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</si>
  <si>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</si>
  <si>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</si>
  <si>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</si>
  <si>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</si>
  <si>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</si>
  <si>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</si>
  <si>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</si>
  <si>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</si>
  <si>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</si>
  <si>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</si>
  <si>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</si>
  <si>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</si>
  <si>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</si>
  <si>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</si>
  <si>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</si>
  <si>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</si>
  <si>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</si>
  <si>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</si>
  <si>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</si>
  <si>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</si>
  <si>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</si>
  <si>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</si>
  <si>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</si>
  <si>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</si>
  <si>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</si>
  <si>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</si>
  <si>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</si>
  <si>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</si>
  <si>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</si>
  <si>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</si>
  <si>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</si>
  <si>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</si>
  <si>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</si>
  <si>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</si>
  <si>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</si>
  <si>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</si>
  <si>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</si>
  <si>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</si>
  <si>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</si>
  <si>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</si>
  <si>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</si>
  <si>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</si>
  <si>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</si>
  <si>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</si>
  <si>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</si>
  <si>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</si>
  <si>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</si>
  <si>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</si>
  <si>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</si>
  <si>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</si>
  <si>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</si>
  <si>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</si>
  <si>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</si>
  <si>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</si>
  <si>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</si>
  <si>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</si>
  <si>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</si>
  <si>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</si>
  <si>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</si>
  <si>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</si>
  <si>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</si>
  <si>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</si>
  <si>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</si>
  <si>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</si>
  <si>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</si>
  <si>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</si>
  <si>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</si>
  <si>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</si>
  <si>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</si>
  <si>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</si>
  <si>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</si>
  <si>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</si>
  <si>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</si>
  <si>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</si>
  <si>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</si>
  <si>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</si>
  <si>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</si>
  <si>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</si>
  <si>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</si>
  <si>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</si>
  <si>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</si>
  <si>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</si>
  <si>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</si>
  <si>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</si>
  <si>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</si>
  <si>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</si>
  <si>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</si>
  <si>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</si>
  <si>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</si>
  <si>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</si>
  <si>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</si>
  <si>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</si>
  <si>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</si>
  <si>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</si>
  <si>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</si>
  <si>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</si>
  <si>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</si>
  <si>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</si>
  <si>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</si>
  <si>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</si>
  <si>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</si>
  <si>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</si>
  <si>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</si>
  <si>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</si>
  <si>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</si>
  <si>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</si>
  <si>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</si>
  <si>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</si>
  <si>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</si>
  <si>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</si>
  <si>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</si>
  <si>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</si>
  <si>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</si>
  <si>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</si>
  <si>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</si>
  <si>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</si>
  <si>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</si>
  <si>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</si>
  <si>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</si>
  <si>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</si>
  <si>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</si>
  <si>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</si>
  <si>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</si>
  <si>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</si>
  <si>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</si>
  <si>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</si>
  <si>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</si>
  <si>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</si>
  <si>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</si>
  <si>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</si>
  <si>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</si>
  <si>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</si>
  <si>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</si>
  <si>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</si>
  <si>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</si>
  <si>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</si>
  <si>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</si>
  <si>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</si>
  <si>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</si>
  <si>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</si>
  <si>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</si>
  <si>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</si>
  <si>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</si>
  <si>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</si>
  <si>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</si>
  <si>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</si>
  <si>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</si>
  <si>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</si>
  <si>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</si>
  <si>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</si>
  <si>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</si>
  <si>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</si>
  <si>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</si>
  <si>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</si>
  <si>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</si>
  <si>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</si>
  <si>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</si>
  <si>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</si>
  <si>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</si>
  <si>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</si>
  <si>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</si>
  <si>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</si>
  <si>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</si>
  <si>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</si>
  <si>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</si>
  <si>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</si>
  <si>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</si>
  <si>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</si>
  <si>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</si>
  <si>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</si>
  <si>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</si>
  <si>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</si>
  <si>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</si>
  <si>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</si>
  <si>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</si>
  <si>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</si>
  <si>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</si>
  <si>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</si>
  <si>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</si>
  <si>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</si>
  <si>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</si>
  <si>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</si>
  <si>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</si>
  <si>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</si>
  <si>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</si>
  <si>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</si>
  <si>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</si>
  <si>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</si>
  <si>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</si>
  <si>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</si>
  <si>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</si>
  <si>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</si>
  <si>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</si>
  <si>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</si>
  <si>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</si>
  <si>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</si>
  <si>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</si>
  <si>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</si>
  <si>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</si>
  <si>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</si>
  <si>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</si>
  <si>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</si>
  <si>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</si>
  <si>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</si>
  <si>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</si>
  <si>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</si>
  <si>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</si>
  <si>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</si>
  <si>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</si>
  <si>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</si>
  <si>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</si>
  <si>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</si>
  <si>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</si>
  <si>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</si>
  <si>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</si>
  <si>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</si>
  <si>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</si>
  <si>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</si>
  <si>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</si>
  <si>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</si>
  <si>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</si>
  <si>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</si>
  <si>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</si>
  <si>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</si>
  <si>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</si>
  <si>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</si>
  <si>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</si>
  <si>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</si>
  <si>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</si>
  <si>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</si>
  <si>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</si>
  <si>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</si>
  <si>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</si>
  <si>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</si>
  <si>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</si>
  <si>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</si>
  <si>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</si>
  <si>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</si>
  <si>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</si>
  <si>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</si>
  <si>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</si>
  <si>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</si>
  <si>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</si>
  <si>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</si>
  <si>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</si>
  <si>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</si>
  <si>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</si>
  <si>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</si>
  <si>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</si>
  <si>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</si>
  <si>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</si>
  <si>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</si>
  <si>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</si>
  <si>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</si>
  <si>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</si>
  <si>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</si>
  <si>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</si>
  <si>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</si>
  <si>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</si>
  <si>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</si>
  <si>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</si>
  <si>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</si>
  <si>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</si>
  <si>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</si>
  <si>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</si>
  <si>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</si>
  <si>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</si>
  <si>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</si>
  <si>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</si>
  <si>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</si>
  <si>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</si>
  <si>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</si>
  <si>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</si>
  <si>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</si>
  <si>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</si>
  <si>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</si>
  <si>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</si>
  <si>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</si>
  <si>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</si>
  <si>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</si>
  <si>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</si>
  <si>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</si>
  <si>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</si>
  <si>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</si>
  <si>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</si>
  <si>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</si>
  <si>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</si>
  <si>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</si>
  <si>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</si>
  <si>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</si>
  <si>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</si>
  <si>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</si>
  <si>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</si>
  <si>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</si>
  <si>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</si>
  <si>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</si>
  <si>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</si>
  <si>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</si>
  <si>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</si>
  <si>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</si>
  <si>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</si>
  <si>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</si>
  <si>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</si>
  <si>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</si>
  <si>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</si>
  <si>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</si>
  <si>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</si>
  <si>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</si>
  <si>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</si>
  <si>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</si>
  <si>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</si>
  <si>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</si>
  <si>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</si>
  <si>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</si>
  <si>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</si>
  <si>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</si>
  <si>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</si>
  <si>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</si>
  <si>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</si>
  <si>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</si>
  <si>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</si>
  <si>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</si>
  <si>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</si>
  <si>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</si>
  <si>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</si>
  <si>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</si>
  <si>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</si>
  <si>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</si>
  <si>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</si>
  <si>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</si>
  <si>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</si>
  <si>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</si>
  <si>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</si>
  <si>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</si>
  <si>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</si>
  <si>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</si>
  <si>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</si>
  <si>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</si>
  <si>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</si>
  <si>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</si>
  <si>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</si>
  <si>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</si>
  <si>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</si>
  <si>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</si>
  <si>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</si>
  <si>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</si>
  <si>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</si>
  <si>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</si>
  <si>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</si>
  <si>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</si>
  <si>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</si>
  <si>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</si>
  <si>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</si>
  <si>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</si>
  <si>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</si>
  <si>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</si>
  <si>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</si>
  <si>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</si>
  <si>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</si>
  <si>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</si>
  <si>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</si>
  <si>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</si>
  <si>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</si>
  <si>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</si>
  <si>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</si>
  <si>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</si>
  <si>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</si>
  <si>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</si>
  <si>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</si>
  <si>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</si>
  <si>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</si>
  <si>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</si>
  <si>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</si>
  <si>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</si>
  <si>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</si>
  <si>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</si>
  <si>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</si>
  <si>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</si>
  <si>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</si>
  <si>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</si>
  <si>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</si>
  <si>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</si>
  <si>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</si>
  <si>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</si>
  <si>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</si>
  <si>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</si>
  <si>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</si>
  <si>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</si>
  <si>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</si>
  <si>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</si>
  <si>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</si>
  <si>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</si>
  <si>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</si>
  <si>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</si>
  <si>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</si>
  <si>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</si>
  <si>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</si>
  <si>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</si>
  <si>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</si>
  <si>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</si>
  <si>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</si>
  <si>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</si>
  <si>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</si>
  <si>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</si>
  <si>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</si>
  <si>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</si>
  <si>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</si>
  <si>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</si>
  <si>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</si>
  <si>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</si>
  <si>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</si>
  <si>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</si>
  <si>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</si>
  <si>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</si>
  <si>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</si>
  <si>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</si>
  <si>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</si>
  <si>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</si>
  <si>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</si>
  <si>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</si>
  <si>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</si>
  <si>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</si>
  <si>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</si>
  <si>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</si>
  <si>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</si>
  <si>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</si>
  <si>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</si>
  <si>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</si>
  <si>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</si>
  <si>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</si>
  <si>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</si>
  <si>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</si>
  <si>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</si>
  <si>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</si>
  <si>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</si>
  <si>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</si>
  <si>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</si>
  <si>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</si>
  <si>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</si>
  <si>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</si>
  <si>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</si>
  <si>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</si>
  <si>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</si>
  <si>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</si>
  <si>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</si>
  <si>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</si>
  <si>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</si>
  <si>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</si>
  <si>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</si>
  <si>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</si>
  <si>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</si>
  <si>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</si>
  <si>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</si>
  <si>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</si>
  <si>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</si>
  <si>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</si>
  <si>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</si>
  <si>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</si>
  <si>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</si>
  <si>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</si>
  <si>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</si>
  <si>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</si>
  <si>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</si>
  <si>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</si>
  <si>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</si>
  <si>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</si>
  <si>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</si>
  <si>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</si>
  <si>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</si>
  <si>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</si>
  <si>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</si>
  <si>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</si>
  <si>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</si>
  <si>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</si>
  <si>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</si>
  <si>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</si>
  <si>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</si>
  <si>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</si>
  <si>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</si>
  <si>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</si>
  <si>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</si>
  <si>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</si>
  <si>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</si>
  <si>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</si>
  <si>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</si>
  <si>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</si>
  <si>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</si>
  <si>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</si>
  <si>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</si>
  <si>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</si>
  <si>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</si>
  <si>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</si>
  <si>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</si>
  <si>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</si>
  <si>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</si>
  <si>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</si>
  <si>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</si>
  <si>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</si>
  <si>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</si>
  <si>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</si>
  <si>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</si>
  <si>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</si>
  <si>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</si>
  <si>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</si>
  <si>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</si>
  <si>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</si>
  <si>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</si>
  <si>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</si>
  <si>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</si>
  <si>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</si>
  <si>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</si>
  <si>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</si>
  <si>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</si>
  <si>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</si>
  <si>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</si>
  <si>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</si>
  <si>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</si>
  <si>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</si>
  <si>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</si>
  <si>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</si>
  <si>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</si>
  <si>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</si>
  <si>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</si>
  <si>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</si>
  <si>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</si>
  <si>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</si>
  <si>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</si>
  <si>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</si>
  <si>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</si>
  <si>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</si>
  <si>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</si>
  <si>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</si>
  <si>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</si>
  <si>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</si>
  <si>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</si>
  <si>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</si>
  <si>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</si>
  <si>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</si>
  <si>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</si>
  <si>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</si>
  <si>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</si>
  <si>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</si>
  <si>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</si>
  <si>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</si>
  <si>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</si>
  <si>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</si>
  <si>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</si>
  <si>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</si>
  <si>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</si>
  <si>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</si>
  <si>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</si>
  <si>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</si>
  <si>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</si>
  <si>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</si>
  <si>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</si>
  <si>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</si>
  <si>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</si>
  <si>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</si>
  <si>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</si>
  <si>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</si>
  <si>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</si>
  <si>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</si>
  <si>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</si>
  <si>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</si>
  <si>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</si>
  <si>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</si>
  <si>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</si>
  <si>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</si>
  <si>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</si>
  <si>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</si>
  <si>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</si>
  <si>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</si>
  <si>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</si>
  <si>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</si>
  <si>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</si>
  <si>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</si>
  <si>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</si>
  <si>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</si>
  <si>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</si>
  <si>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</si>
  <si>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</si>
  <si>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</si>
  <si>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</si>
  <si>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</si>
  <si>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</si>
  <si>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</si>
  <si>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</si>
  <si>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</si>
  <si>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</si>
  <si>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</si>
  <si>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</si>
  <si>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</si>
  <si>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</si>
  <si>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</si>
  <si>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</si>
  <si>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</si>
  <si>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</si>
  <si>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</si>
  <si>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</si>
  <si>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</si>
  <si>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</si>
  <si>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</si>
  <si>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</si>
  <si>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</si>
  <si>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</si>
  <si>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</si>
  <si>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</si>
  <si>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</si>
  <si>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</si>
  <si>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</si>
  <si>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</si>
  <si>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</si>
  <si>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</si>
  <si>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</si>
  <si>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</si>
  <si>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</si>
  <si>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</si>
  <si>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</si>
  <si>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</si>
  <si>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</si>
  <si>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</si>
  <si>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</si>
  <si>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</si>
  <si>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</si>
  <si>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</si>
  <si>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</si>
  <si>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</si>
  <si>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</si>
  <si>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</si>
  <si>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</si>
  <si>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</si>
  <si>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</si>
  <si>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</si>
  <si>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</si>
  <si>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</si>
  <si>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</si>
  <si>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</si>
  <si>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</si>
  <si>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</si>
  <si>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</si>
  <si>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</si>
  <si>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</si>
  <si>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</si>
  <si>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</si>
  <si>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</si>
  <si>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</si>
  <si>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</si>
  <si>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</si>
  <si>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</si>
  <si>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</si>
  <si>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</si>
  <si>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</si>
  <si>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</si>
  <si>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</si>
  <si>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</si>
  <si>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</si>
  <si>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</si>
  <si>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</si>
  <si>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</si>
  <si>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</si>
  <si>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</si>
  <si>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</si>
  <si>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</si>
  <si>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</si>
  <si>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</si>
  <si>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</si>
  <si>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</si>
  <si>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</si>
  <si>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</si>
  <si>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</si>
  <si>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</si>
  <si>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</si>
  <si>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</si>
  <si>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</si>
  <si>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</si>
  <si>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</si>
  <si>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</si>
  <si>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</si>
  <si>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</si>
  <si>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</si>
  <si>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</si>
  <si>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</si>
  <si>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</si>
  <si>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</si>
  <si>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</si>
  <si>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</si>
  <si>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</si>
  <si>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</si>
  <si>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</si>
  <si>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</si>
  <si>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</si>
  <si>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</si>
  <si>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</si>
  <si>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</si>
  <si>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</si>
  <si>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</si>
  <si>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</si>
  <si>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</si>
  <si>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</si>
  <si>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</si>
  <si>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</si>
  <si>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</si>
  <si>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</si>
  <si>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</si>
  <si>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</si>
  <si>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</si>
  <si>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</si>
  <si>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</si>
  <si>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</si>
  <si>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</si>
  <si>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</si>
  <si>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</si>
  <si>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</si>
  <si>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</si>
  <si>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</si>
  <si>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</si>
  <si>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</si>
  <si>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</si>
  <si>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</si>
  <si>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</si>
  <si>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</si>
  <si>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</si>
  <si>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</si>
  <si>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</si>
  <si>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</si>
  <si>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</si>
  <si>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</si>
  <si>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</si>
  <si>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</si>
  <si>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</si>
  <si>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</si>
  <si>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</si>
  <si>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</si>
  <si>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</si>
  <si>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</si>
  <si>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</si>
  <si>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</si>
  <si>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</si>
  <si>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</si>
  <si>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</si>
  <si>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</si>
  <si>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</si>
  <si>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</si>
  <si>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</si>
  <si>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</si>
  <si>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</si>
  <si>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</si>
  <si>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</si>
  <si>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</si>
  <si>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</si>
  <si>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</si>
  <si>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</si>
  <si>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</si>
  <si>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</si>
  <si>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</si>
  <si>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</si>
  <si>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</si>
  <si>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</si>
  <si>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</si>
  <si>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</si>
  <si>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</si>
  <si>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</si>
  <si>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</si>
  <si>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</si>
  <si>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</si>
  <si>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</si>
  <si>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</si>
  <si>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</si>
  <si>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</si>
  <si>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</si>
  <si>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</si>
  <si>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</si>
  <si>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</si>
  <si>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</si>
  <si>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</si>
  <si>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</si>
  <si>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</si>
  <si>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</si>
  <si>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</si>
  <si>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</si>
  <si>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</si>
  <si>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</si>
  <si>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</si>
  <si>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</si>
  <si>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</si>
  <si>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</si>
  <si>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</si>
  <si>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</si>
  <si>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</si>
  <si>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</si>
  <si>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</si>
  <si>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</si>
  <si>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</si>
  <si>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</si>
  <si>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</si>
  <si>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</si>
  <si>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</si>
  <si>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</si>
  <si>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</si>
  <si>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</si>
  <si>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</si>
  <si>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</si>
  <si>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</si>
  <si>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</si>
  <si>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</si>
  <si>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</si>
  <si>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</si>
  <si>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</si>
  <si>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</si>
  <si>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</si>
  <si>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</si>
  <si>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</si>
  <si>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</si>
  <si>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</si>
  <si>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</si>
  <si>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</si>
  <si>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</si>
  <si>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</si>
  <si>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</si>
  <si>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</si>
  <si>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</si>
  <si>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</si>
  <si>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</si>
  <si>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</si>
  <si>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</si>
  <si>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</si>
  <si>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</si>
  <si>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</si>
  <si>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</si>
  <si>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</si>
  <si>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</si>
  <si>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</si>
  <si>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</si>
  <si>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</si>
  <si>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</si>
  <si>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</si>
  <si>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</si>
  <si>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</si>
  <si>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</si>
  <si>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</si>
  <si>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</si>
  <si>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</si>
  <si>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</si>
  <si>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</si>
  <si>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</si>
  <si>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</si>
  <si>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</si>
  <si>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</si>
  <si>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</si>
  <si>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</si>
  <si>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</si>
  <si>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</si>
  <si>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</si>
  <si>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</si>
  <si>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</si>
  <si>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</si>
  <si>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</si>
  <si>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</si>
  <si>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</si>
  <si>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</si>
  <si>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</si>
  <si>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</si>
  <si>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</si>
  <si>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</si>
  <si>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</si>
  <si>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</si>
  <si>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</si>
  <si>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</si>
  <si>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</si>
  <si>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</si>
  <si>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</si>
  <si>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</si>
  <si>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</si>
  <si>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</si>
  <si>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</si>
  <si>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</si>
  <si>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</si>
  <si>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</si>
  <si>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</si>
  <si>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</si>
  <si>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</si>
  <si>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</si>
  <si>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</si>
  <si>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</si>
  <si>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</si>
  <si>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</si>
  <si>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</si>
  <si>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</si>
  <si>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</si>
  <si>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</si>
  <si>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</si>
  <si>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</si>
  <si>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</si>
  <si>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</si>
  <si>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</si>
  <si>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</si>
  <si>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</si>
  <si>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</si>
  <si>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</si>
  <si>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</si>
  <si>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</si>
  <si>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</si>
  <si>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</si>
  <si>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</si>
  <si>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</si>
  <si>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</si>
  <si>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</si>
  <si>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</si>
  <si>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</si>
  <si>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</si>
  <si>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</si>
  <si>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</si>
  <si>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</si>
  <si>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</si>
  <si>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</si>
  <si>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</si>
  <si>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</si>
  <si>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</si>
  <si>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</si>
  <si>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</si>
  <si>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</si>
  <si>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</si>
  <si>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</si>
  <si>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</si>
  <si>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</si>
  <si>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</si>
  <si>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</si>
  <si>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</si>
  <si>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</si>
  <si>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</si>
  <si>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</si>
  <si>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</si>
  <si>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</si>
  <si>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</si>
  <si>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</si>
  <si>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</si>
  <si>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</si>
  <si>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</si>
  <si>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</si>
  <si>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</si>
  <si>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</si>
  <si>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</si>
  <si>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</si>
  <si>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</si>
  <si>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</si>
  <si>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</si>
  <si>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</si>
  <si>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</si>
  <si>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</si>
  <si>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</si>
  <si>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</si>
  <si>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</si>
  <si>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</si>
  <si>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</si>
  <si>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</si>
  <si>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</si>
  <si>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</si>
  <si>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</si>
  <si>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</si>
  <si>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</si>
  <si>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</si>
  <si>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</si>
  <si>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</si>
  <si>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</si>
  <si>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</si>
  <si>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</si>
  <si>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</si>
  <si>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</si>
  <si>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</si>
  <si>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</si>
  <si>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</si>
  <si>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</si>
  <si>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</si>
  <si>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</si>
  <si>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</si>
  <si>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</si>
  <si>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</si>
  <si>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</si>
  <si>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</si>
  <si>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</si>
  <si>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</si>
  <si>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</si>
  <si>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</si>
  <si>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</si>
  <si>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</si>
  <si>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</si>
  <si>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</si>
  <si>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</si>
  <si>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</si>
  <si>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</si>
  <si>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</si>
  <si>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</si>
  <si>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</si>
  <si>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</si>
  <si>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</si>
  <si>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</si>
  <si>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</si>
  <si>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</si>
  <si>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</si>
  <si>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</si>
  <si>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</si>
  <si>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</si>
  <si>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</si>
  <si>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</si>
  <si>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</si>
  <si>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</si>
  <si>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</si>
  <si>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</si>
  <si>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</si>
  <si>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</si>
  <si>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</si>
  <si>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</si>
  <si>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</si>
  <si>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</si>
  <si>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</si>
  <si>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</si>
  <si>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</si>
  <si>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</si>
  <si>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</si>
  <si>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</si>
  <si>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</si>
  <si>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</si>
  <si>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</si>
  <si>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</si>
  <si>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</si>
  <si>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</si>
  <si>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</si>
  <si>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</si>
  <si>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</si>
  <si>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</si>
  <si>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</si>
  <si>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</si>
  <si>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</si>
  <si>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</si>
  <si>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</si>
  <si>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</si>
  <si>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</si>
  <si>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</si>
  <si>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</si>
  <si>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</si>
  <si>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</si>
  <si>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</si>
  <si>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</si>
  <si>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</si>
  <si>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</si>
  <si>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</si>
  <si>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</si>
  <si>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</si>
  <si>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</si>
  <si>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</si>
  <si>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</si>
  <si>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</si>
  <si>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</si>
  <si>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</si>
  <si>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</si>
  <si>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</si>
  <si>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</si>
  <si>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</si>
  <si>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</si>
  <si>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</si>
  <si>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</si>
  <si>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</si>
  <si>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</si>
  <si>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</si>
  <si>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</si>
  <si>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</si>
  <si>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</si>
  <si>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</si>
  <si>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</si>
  <si>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</si>
  <si>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</si>
  <si>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</si>
  <si>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</si>
  <si>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</si>
  <si>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</si>
  <si>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</si>
  <si>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</si>
  <si>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</si>
  <si>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</si>
  <si>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</si>
  <si>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</si>
  <si>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</si>
  <si>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</si>
  <si>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</si>
  <si>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</si>
  <si>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</si>
  <si>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</si>
  <si>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</si>
  <si>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</si>
  <si>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</si>
  <si>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</si>
  <si>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</si>
  <si>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</si>
  <si>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</si>
  <si>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</si>
  <si>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</si>
  <si>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</si>
  <si>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</si>
  <si>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</si>
  <si>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</si>
  <si>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</si>
  <si>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</si>
  <si>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</si>
  <si>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</si>
  <si>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</si>
  <si>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</si>
  <si>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</si>
  <si>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</si>
  <si>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</si>
  <si>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</si>
  <si>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</si>
  <si>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</si>
  <si>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</si>
  <si>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</si>
  <si>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</si>
  <si>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</si>
  <si>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</si>
  <si>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</si>
  <si>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</si>
  <si>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</si>
  <si>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</si>
  <si>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</si>
  <si>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</si>
  <si>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</si>
  <si>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</si>
  <si>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</si>
  <si>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</si>
  <si>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</si>
  <si>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</si>
  <si>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</si>
  <si>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</si>
  <si>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</si>
  <si>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</si>
  <si>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</si>
  <si>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</si>
  <si>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</si>
  <si>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</si>
  <si>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</si>
  <si>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</si>
  <si>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</si>
  <si>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</si>
  <si>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</si>
  <si>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</si>
  <si>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</si>
  <si>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</si>
  <si>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</si>
  <si>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</si>
  <si>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</si>
  <si>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</si>
  <si>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</si>
  <si>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</si>
  <si>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</si>
  <si>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</si>
  <si>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</si>
  <si>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</si>
  <si>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</si>
  <si>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</si>
  <si>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</si>
  <si>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</si>
  <si>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</si>
  <si>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</si>
  <si>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</si>
  <si>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</si>
  <si>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</si>
  <si>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</si>
  <si>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</si>
  <si>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</si>
  <si>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</si>
  <si>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</si>
  <si>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</si>
  <si>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</si>
  <si>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</si>
  <si>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</si>
  <si>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</si>
  <si>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</si>
  <si>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</si>
  <si>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</si>
  <si>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</si>
  <si>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</si>
  <si>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</si>
  <si>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</si>
  <si>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</si>
  <si>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</si>
  <si>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</si>
  <si>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</si>
  <si>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</si>
  <si>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</si>
  <si>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</si>
  <si>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</si>
  <si>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</si>
  <si>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</si>
  <si>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</si>
  <si>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</si>
  <si>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</si>
  <si>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</si>
  <si>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</si>
  <si>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</si>
  <si>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</si>
  <si>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</si>
  <si>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</si>
  <si>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</si>
  <si>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</si>
  <si>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</si>
  <si>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</si>
  <si>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</si>
  <si>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</si>
  <si>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</si>
  <si>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</si>
  <si>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</si>
  <si>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</si>
  <si>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</si>
  <si>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</si>
  <si>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</si>
  <si>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</si>
  <si>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</si>
  <si>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</si>
  <si>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</si>
  <si>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</si>
  <si>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</si>
  <si>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</si>
  <si>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</si>
  <si>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</si>
  <si>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</si>
  <si>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</si>
  <si>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</si>
  <si>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</si>
  <si>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</si>
  <si>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</si>
  <si>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</si>
  <si>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</si>
  <si>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</si>
  <si>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</si>
  <si>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</si>
  <si>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</si>
  <si>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</si>
  <si>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</si>
  <si>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</si>
  <si>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</si>
  <si>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</si>
  <si>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</si>
  <si>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</si>
  <si>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</si>
  <si>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</si>
  <si>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</si>
  <si>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</si>
  <si>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</si>
  <si>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</si>
  <si>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</si>
  <si>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</si>
  <si>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</si>
  <si>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</si>
  <si>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</si>
  <si>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</si>
  <si>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</si>
  <si>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</si>
  <si>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</si>
  <si>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</si>
  <si>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</si>
  <si>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</si>
  <si>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</si>
  <si>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</si>
  <si>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</si>
  <si>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</si>
  <si>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</si>
  <si>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</si>
  <si>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</si>
  <si>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</si>
  <si>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</si>
  <si>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</si>
  <si>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</si>
  <si>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</si>
  <si>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</si>
  <si>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</si>
  <si>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</si>
  <si>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</si>
  <si>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</si>
  <si>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</si>
  <si>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</si>
  <si>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</si>
  <si>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</si>
  <si>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</si>
  <si>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</si>
  <si>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</si>
  <si>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</si>
  <si>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</si>
  <si>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</si>
  <si>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</si>
  <si>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</si>
  <si>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</si>
  <si>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</si>
  <si>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</si>
  <si>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</si>
  <si>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</si>
  <si>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</si>
  <si>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</si>
  <si>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</si>
  <si>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</si>
  <si>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</si>
  <si>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</si>
  <si>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</si>
  <si>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</si>
  <si>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</si>
  <si>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</si>
  <si>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</si>
  <si>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</si>
  <si>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</si>
  <si>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</si>
  <si>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</si>
  <si>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</si>
  <si>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</si>
  <si>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</si>
  <si>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</si>
  <si>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</si>
  <si>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</si>
  <si>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</si>
  <si>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</si>
  <si>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</si>
  <si>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</si>
  <si>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</si>
  <si>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</si>
  <si>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</si>
  <si>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</si>
  <si>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</si>
  <si>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</si>
  <si>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</si>
  <si>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</si>
  <si>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</si>
  <si>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</si>
  <si>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</si>
  <si>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</si>
  <si>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</si>
  <si>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</si>
  <si>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</si>
  <si>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</si>
  <si>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</si>
  <si>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</si>
  <si>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</si>
  <si>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</si>
  <si>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</si>
  <si>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</si>
  <si>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</si>
  <si>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</si>
  <si>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</si>
  <si>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</si>
  <si>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</si>
  <si>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</si>
  <si>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</si>
  <si>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</si>
  <si>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</si>
  <si>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</si>
  <si>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</si>
  <si>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</si>
  <si>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</si>
  <si>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</si>
  <si>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</si>
  <si>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</si>
  <si>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</si>
  <si>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</si>
  <si>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</si>
  <si>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</si>
  <si>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</si>
  <si>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</si>
  <si>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</si>
  <si>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</si>
  <si>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</si>
  <si>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</si>
  <si>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</si>
  <si>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</si>
  <si>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</si>
  <si>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</si>
  <si>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</si>
  <si>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</si>
  <si>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</si>
  <si>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</si>
  <si>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</si>
  <si>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</si>
  <si>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</si>
  <si>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</si>
  <si>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</si>
  <si>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</si>
  <si>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</si>
  <si>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</si>
  <si>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</si>
  <si>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</si>
  <si>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</si>
  <si>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</si>
  <si>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</si>
  <si>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</si>
  <si>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</si>
  <si>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</si>
  <si>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</si>
  <si>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</si>
  <si>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</si>
  <si>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</si>
  <si>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</si>
  <si>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</si>
  <si>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</si>
  <si>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</si>
  <si>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</si>
  <si>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</si>
  <si>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</si>
  <si>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</si>
  <si>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</si>
  <si>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</si>
  <si>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</si>
  <si>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</si>
  <si>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</si>
  <si>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</si>
  <si>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</si>
  <si>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</si>
  <si>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</si>
  <si>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</si>
  <si>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</si>
  <si>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</si>
  <si>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</si>
  <si>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</si>
  <si>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</si>
  <si>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</si>
  <si>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</si>
  <si>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</si>
  <si>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</si>
  <si>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</si>
  <si>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</si>
  <si>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</si>
  <si>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</si>
  <si>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</si>
  <si>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</si>
  <si>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</si>
  <si>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</si>
  <si>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</si>
  <si>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</si>
  <si>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</si>
  <si>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</si>
  <si>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</si>
  <si>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</si>
  <si>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</si>
  <si>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</si>
  <si>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</si>
  <si>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</si>
  <si>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</si>
  <si>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</si>
  <si>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</si>
  <si>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</si>
  <si>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</si>
  <si>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</si>
  <si>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</si>
  <si>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</si>
  <si>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</si>
  <si>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</si>
  <si>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</si>
  <si>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</si>
  <si>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</si>
  <si>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</si>
  <si>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</si>
  <si>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</si>
  <si>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</si>
  <si>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</si>
  <si>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</si>
  <si>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</si>
  <si>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</si>
  <si>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</si>
  <si>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</si>
  <si>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</si>
  <si>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</si>
  <si>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</si>
  <si>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</si>
  <si>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</si>
  <si>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</si>
  <si>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</si>
  <si>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</si>
  <si>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</si>
  <si>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</si>
  <si>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</si>
  <si>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</si>
  <si>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</si>
  <si>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</si>
  <si>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</si>
  <si>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</si>
  <si>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</si>
  <si>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</si>
  <si>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</si>
  <si>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</si>
  <si>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</si>
  <si>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</si>
  <si>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</si>
  <si>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</si>
  <si>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</si>
  <si>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</si>
  <si>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</si>
  <si>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</si>
  <si>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</si>
  <si>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</si>
  <si>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</si>
  <si>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</si>
  <si>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</si>
  <si>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</si>
  <si>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</si>
  <si>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</si>
  <si>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</si>
  <si>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</si>
  <si>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</si>
  <si>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</si>
  <si>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</si>
  <si>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</si>
  <si>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</si>
  <si>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</si>
  <si>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</si>
  <si>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</si>
  <si>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</si>
  <si>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</si>
  <si>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</si>
  <si>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</si>
  <si>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</si>
  <si>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</si>
  <si>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</si>
  <si>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</si>
  <si>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</si>
  <si>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</si>
  <si>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</si>
  <si>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</si>
  <si>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</si>
  <si>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</si>
  <si>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</si>
  <si>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</si>
  <si>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</si>
  <si>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</si>
  <si>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</si>
  <si>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</si>
  <si>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</si>
  <si>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</si>
  <si>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</si>
  <si>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</si>
  <si>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</si>
  <si>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</si>
  <si>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</si>
  <si>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</si>
  <si>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</si>
  <si>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</si>
  <si>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</si>
  <si>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</si>
  <si>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</si>
  <si>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</si>
  <si>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</si>
  <si>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</si>
  <si>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</si>
  <si>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</si>
  <si>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</si>
  <si>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</si>
  <si>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</si>
  <si>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</si>
  <si>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</si>
  <si>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</si>
  <si>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</si>
  <si>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</si>
  <si>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</si>
  <si>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</si>
  <si>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</si>
  <si>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</si>
  <si>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</si>
  <si>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</si>
  <si>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</si>
  <si>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</si>
  <si>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</si>
  <si>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</si>
  <si>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</si>
  <si>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</si>
  <si>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</si>
  <si>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</si>
  <si>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</si>
  <si>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</si>
  <si>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</si>
  <si>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</si>
  <si>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</si>
  <si>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</si>
  <si>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</si>
  <si>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</si>
  <si>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</si>
  <si>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</si>
  <si>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</si>
  <si>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</si>
  <si>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</si>
  <si>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</si>
  <si>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</si>
  <si>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</si>
  <si>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</si>
  <si>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</si>
  <si>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</si>
  <si>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</si>
  <si>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</si>
  <si>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</si>
  <si>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</si>
  <si>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</si>
  <si>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</si>
  <si>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</si>
  <si>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</si>
  <si>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</si>
  <si>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</si>
  <si>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</si>
  <si>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</si>
  <si>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</si>
  <si>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</si>
  <si>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</si>
  <si>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</si>
  <si>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</si>
  <si>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</si>
  <si>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</si>
  <si>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</si>
  <si>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</si>
  <si>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</si>
  <si>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</si>
  <si>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</si>
  <si>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</si>
  <si>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</si>
  <si>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</si>
  <si>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</si>
  <si>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</si>
  <si>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</si>
  <si>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</si>
  <si>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</si>
  <si>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</si>
  <si>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</si>
  <si>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</si>
  <si>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</si>
  <si>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</si>
  <si>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</si>
  <si>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</si>
  <si>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</si>
  <si>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</si>
  <si>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</si>
  <si>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</si>
  <si>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</si>
  <si>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</si>
  <si>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</si>
  <si>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</si>
  <si>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</si>
  <si>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</si>
  <si>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</si>
  <si>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</si>
  <si>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</si>
  <si>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</si>
  <si>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</si>
  <si>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</si>
  <si>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</si>
  <si>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</si>
  <si>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</si>
  <si>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</si>
  <si>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</si>
  <si>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</si>
  <si>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</si>
  <si>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</si>
  <si>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</si>
  <si>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</si>
  <si>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</si>
  <si>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</si>
  <si>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</si>
  <si>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</si>
  <si>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</si>
  <si>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</si>
  <si>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</si>
  <si>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</si>
  <si>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</si>
  <si>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</si>
  <si>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</si>
  <si>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</si>
  <si>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</si>
  <si>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</si>
  <si>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</si>
  <si>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</si>
  <si>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</si>
  <si>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</si>
  <si>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</si>
  <si>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</si>
  <si>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</si>
  <si>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</si>
  <si>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</si>
  <si>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</si>
  <si>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</si>
  <si>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</si>
  <si>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</si>
  <si>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</si>
  <si>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</si>
  <si>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</si>
  <si>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</si>
  <si>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</si>
  <si>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</si>
  <si>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</si>
  <si>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</si>
  <si>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</si>
  <si>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</si>
  <si>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</si>
  <si>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</si>
  <si>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</si>
  <si>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</si>
  <si>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</si>
  <si>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</si>
  <si>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</si>
  <si>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</si>
  <si>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</si>
  <si>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</si>
  <si>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</si>
  <si>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</si>
  <si>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</si>
  <si>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</si>
  <si>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</si>
  <si>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</si>
  <si>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</si>
  <si>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</si>
  <si>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</si>
  <si>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</si>
  <si>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</si>
  <si>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</si>
  <si>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</si>
  <si>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</si>
  <si>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</si>
  <si>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</si>
  <si>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</si>
  <si>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</si>
  <si>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</si>
  <si>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</si>
  <si>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</si>
  <si>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</si>
  <si>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</si>
  <si>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</si>
  <si>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</si>
  <si>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</si>
  <si>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</si>
  <si>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</si>
  <si>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</si>
  <si>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</si>
  <si>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</si>
  <si>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</si>
  <si>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</si>
  <si>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</si>
  <si>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</si>
  <si>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</si>
  <si>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</si>
  <si>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</si>
  <si>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</si>
  <si>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</si>
  <si>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</si>
  <si>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</si>
  <si>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</si>
  <si>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</si>
  <si>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</si>
  <si>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</si>
  <si>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</si>
  <si>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</si>
  <si>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</si>
  <si>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</si>
  <si>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</si>
  <si>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</si>
  <si>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</si>
  <si>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</si>
  <si>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</si>
  <si>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</si>
  <si>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</si>
  <si>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</si>
  <si>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</si>
  <si>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</si>
  <si>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</si>
  <si>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</si>
  <si>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</si>
  <si>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</si>
  <si>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</si>
  <si>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</si>
  <si>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</si>
  <si>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</si>
  <si>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</si>
  <si>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</si>
  <si>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</si>
  <si>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</si>
  <si>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</si>
  <si>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</si>
  <si>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</si>
  <si>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</si>
  <si>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</si>
  <si>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</si>
  <si>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</si>
  <si>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</si>
  <si>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</si>
  <si>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</si>
  <si>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</si>
  <si>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</si>
  <si>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</si>
  <si>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</si>
  <si>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</si>
  <si>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</si>
  <si>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</si>
  <si>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</si>
  <si>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</si>
  <si>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</si>
  <si>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</si>
  <si>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</si>
  <si>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</si>
  <si>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</si>
  <si>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</si>
  <si>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</si>
  <si>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</si>
  <si>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</si>
  <si>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</si>
  <si>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</si>
  <si>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</si>
  <si>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</si>
  <si>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</si>
  <si>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</si>
  <si>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</si>
  <si>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</si>
  <si>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</si>
  <si>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</si>
  <si>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</si>
  <si>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</si>
  <si>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</si>
  <si>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</si>
  <si>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</si>
  <si>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</si>
  <si>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</si>
  <si>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</si>
  <si>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</si>
  <si>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</si>
  <si>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</si>
  <si>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</si>
  <si>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</si>
  <si>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</si>
  <si>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</si>
  <si>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</si>
  <si>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</si>
  <si>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</si>
  <si>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</si>
  <si>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</si>
  <si>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</si>
  <si>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</si>
  <si>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</si>
  <si>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</si>
  <si>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</si>
  <si>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</si>
  <si>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</si>
  <si>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</si>
  <si>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</si>
  <si>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</si>
  <si>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</si>
  <si>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</si>
  <si>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</si>
  <si>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</si>
  <si>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</si>
  <si>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</si>
  <si>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</si>
  <si>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</si>
  <si>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</si>
  <si>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</si>
  <si>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</si>
  <si>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</si>
  <si>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</si>
  <si>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</si>
  <si>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</si>
  <si>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</si>
  <si>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</si>
  <si>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</si>
  <si>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</si>
  <si>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</si>
  <si>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</si>
  <si>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</si>
  <si>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</si>
  <si>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</si>
  <si>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</si>
  <si>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</si>
  <si>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</si>
  <si>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</si>
  <si>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</si>
  <si>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</si>
  <si>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</si>
  <si>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</si>
  <si>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</si>
  <si>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</si>
  <si>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</si>
  <si>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</si>
  <si>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</si>
  <si>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</si>
  <si>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</si>
  <si>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</si>
  <si>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</si>
  <si>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</si>
  <si>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</si>
  <si>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</si>
  <si>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</si>
  <si>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</si>
  <si>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</si>
  <si>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</si>
  <si>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</si>
  <si>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</si>
  <si>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</si>
  <si>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</si>
  <si>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</si>
  <si>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</si>
  <si>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</si>
  <si>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</si>
  <si>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</si>
  <si>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</si>
  <si>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</si>
  <si>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</si>
  <si>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</si>
  <si>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</si>
  <si>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</si>
  <si>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</si>
  <si>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</si>
  <si>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</si>
  <si>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</si>
  <si>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</si>
  <si>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</si>
  <si>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</si>
  <si>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</si>
  <si>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</si>
  <si>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</si>
  <si>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</si>
  <si>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</si>
  <si>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</si>
  <si>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</si>
  <si>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</si>
  <si>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</si>
  <si>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</si>
  <si>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</si>
  <si>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</si>
  <si>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</si>
  <si>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</si>
  <si>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</si>
  <si>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</si>
  <si>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</si>
  <si>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</si>
  <si>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</si>
  <si>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</si>
  <si>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</si>
  <si>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</si>
  <si>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</si>
  <si>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</si>
  <si>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</si>
  <si>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</si>
  <si>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</si>
  <si>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</si>
  <si>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</si>
  <si>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</si>
  <si>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</si>
  <si>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</si>
  <si>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</si>
  <si>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</si>
  <si>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</si>
  <si>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</si>
  <si>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</si>
  <si>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</si>
  <si>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</si>
  <si>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</si>
  <si>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</si>
  <si>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</si>
  <si>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</si>
  <si>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</si>
  <si>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</si>
  <si>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</si>
  <si>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</si>
  <si>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</si>
  <si>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</si>
  <si>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</si>
  <si>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</si>
  <si>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</si>
  <si>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</si>
  <si>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</si>
  <si>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</si>
  <si>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</si>
  <si>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</si>
  <si>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</si>
  <si>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</si>
  <si>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</si>
  <si>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</si>
  <si>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</si>
  <si>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</si>
  <si>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</si>
  <si>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</si>
  <si>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</si>
  <si>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</si>
  <si>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</si>
  <si>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</si>
  <si>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</si>
  <si>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</si>
  <si>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</si>
  <si>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</si>
  <si>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</si>
  <si>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</si>
  <si>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</si>
  <si>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</si>
  <si>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</si>
  <si>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</si>
  <si>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</si>
  <si>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</si>
  <si>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</si>
  <si>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</si>
  <si>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</si>
  <si>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</si>
  <si>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</si>
  <si>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</si>
  <si>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</si>
  <si>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</si>
  <si>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</si>
  <si>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</si>
  <si>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</si>
  <si>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</si>
  <si>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</si>
  <si>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</si>
  <si>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</si>
  <si>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</si>
  <si>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</si>
  <si>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</si>
  <si>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</si>
  <si>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</si>
  <si>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</si>
  <si>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</si>
  <si>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</si>
  <si>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</si>
  <si>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</si>
  <si>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</si>
  <si>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</si>
  <si>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</si>
  <si>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</si>
  <si>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</si>
  <si>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</si>
  <si>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</si>
  <si>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</si>
  <si>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</si>
  <si>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</si>
  <si>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</si>
  <si>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</si>
  <si>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</si>
  <si>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</si>
  <si>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</si>
  <si>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</si>
  <si>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</si>
  <si>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</si>
  <si>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</si>
  <si>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</si>
  <si>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</si>
  <si>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</si>
  <si>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</si>
  <si>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</si>
  <si>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</si>
  <si>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</si>
  <si>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</si>
  <si>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</si>
  <si>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</si>
  <si>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</si>
  <si>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</si>
  <si>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</si>
  <si>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</si>
  <si>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</si>
  <si>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</si>
  <si>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</si>
  <si>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</si>
  <si>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</si>
  <si>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</si>
  <si>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</si>
  <si>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</si>
  <si>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</si>
  <si>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</si>
  <si>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</si>
  <si>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</si>
  <si>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</si>
  <si>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</si>
  <si>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</si>
  <si>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</si>
  <si>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</si>
  <si>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</si>
  <si>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</si>
  <si>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</si>
  <si>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</si>
  <si>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</si>
  <si>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</si>
  <si>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</si>
  <si>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</si>
  <si>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</si>
  <si>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</si>
  <si>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</si>
  <si>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</si>
  <si>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</si>
  <si>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</si>
  <si>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</si>
  <si>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</si>
  <si>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</si>
  <si>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</si>
  <si>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</si>
  <si>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</si>
  <si>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</si>
  <si>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</si>
  <si>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</si>
  <si>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</si>
  <si>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</si>
  <si>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</si>
  <si>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</si>
  <si>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</si>
  <si>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</si>
  <si>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</si>
  <si>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</si>
  <si>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</si>
  <si>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</si>
  <si>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</si>
  <si>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</si>
  <si>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</si>
  <si>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</si>
  <si>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</si>
  <si>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</si>
  <si>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</si>
  <si>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</si>
  <si>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</si>
  <si>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</si>
  <si>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</si>
  <si>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</si>
  <si>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</si>
  <si>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</si>
  <si>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</si>
  <si>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</si>
  <si>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</si>
  <si>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</si>
  <si>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</si>
  <si>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</si>
  <si>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</si>
  <si>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</si>
  <si>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</si>
  <si>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</si>
  <si>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</si>
  <si>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</si>
  <si>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</si>
  <si>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</si>
  <si>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</si>
  <si>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</si>
  <si>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</si>
  <si>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</si>
  <si>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</si>
  <si>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</si>
  <si>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</si>
  <si>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</si>
  <si>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</si>
  <si>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</si>
  <si>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</si>
  <si>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</si>
  <si>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</si>
  <si>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</si>
  <si>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</si>
  <si>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</si>
  <si>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</si>
  <si>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</si>
  <si>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</si>
  <si>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</si>
  <si>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</si>
  <si>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</si>
  <si>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</si>
  <si>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</si>
  <si>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</si>
  <si>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</si>
  <si>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</si>
  <si>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</si>
  <si>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</si>
  <si>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</si>
  <si>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</si>
  <si>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</si>
  <si>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</si>
  <si>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</si>
  <si>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</si>
  <si>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</si>
  <si>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</si>
  <si>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</si>
  <si>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</si>
  <si>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</si>
  <si>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</si>
  <si>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</si>
  <si>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</si>
  <si>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</si>
  <si>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</si>
  <si>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</si>
  <si>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</si>
  <si>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</si>
  <si>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</si>
  <si>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</si>
  <si>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</si>
  <si>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</si>
  <si>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</si>
  <si>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</si>
  <si>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</si>
  <si>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</si>
  <si>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</si>
  <si>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</si>
  <si>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</si>
  <si>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</si>
  <si>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</si>
  <si>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</si>
  <si>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</si>
  <si>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</si>
  <si>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</si>
  <si>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</si>
  <si>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</si>
  <si>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</si>
  <si>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</si>
  <si>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</si>
  <si>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</si>
  <si>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</si>
  <si>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</si>
  <si>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</si>
  <si>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</si>
  <si>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</si>
  <si>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</si>
  <si>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</si>
  <si>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</si>
  <si>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</si>
  <si>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</si>
  <si>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</si>
  <si>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</si>
  <si>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</si>
  <si>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</si>
  <si>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</si>
  <si>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</si>
  <si>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</si>
  <si>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</si>
  <si>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</si>
  <si>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</si>
  <si>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</si>
  <si>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</si>
  <si>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</si>
  <si>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</si>
  <si>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</si>
  <si>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</si>
  <si>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</si>
  <si>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</si>
  <si>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</si>
  <si>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</si>
  <si>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</si>
  <si>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</si>
  <si>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</si>
  <si>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</si>
  <si>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</si>
  <si>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</si>
  <si>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</si>
  <si>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</si>
  <si>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</si>
  <si>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</si>
  <si>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</si>
  <si>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</si>
  <si>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</si>
  <si>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</si>
  <si>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</si>
  <si>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</si>
  <si>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</si>
  <si>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</si>
  <si>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</si>
  <si>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</si>
  <si>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</si>
  <si>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</si>
  <si>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</si>
  <si>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</si>
  <si>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</si>
  <si>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</si>
  <si>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</si>
  <si>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</si>
  <si>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</si>
  <si>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</si>
  <si>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</si>
  <si>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</si>
  <si>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</si>
  <si>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</si>
  <si>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</si>
  <si>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</si>
  <si>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</si>
  <si>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</si>
  <si>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</si>
  <si>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</si>
  <si>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</si>
  <si>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</si>
  <si>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</si>
  <si>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</si>
  <si>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</si>
  <si>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</si>
  <si>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</si>
  <si>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</si>
  <si>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</si>
  <si>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</si>
  <si>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</si>
  <si>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</si>
  <si>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</si>
  <si>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</si>
  <si>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</si>
  <si>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</si>
  <si>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</si>
  <si>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</si>
  <si>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</si>
  <si>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</si>
  <si>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</si>
  <si>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</si>
  <si>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</si>
  <si>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</si>
  <si>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</si>
  <si>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</si>
  <si>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</si>
  <si>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</si>
  <si>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</si>
  <si>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</si>
  <si>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</si>
  <si>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</si>
  <si>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</si>
  <si>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</si>
  <si>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</si>
  <si>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</si>
  <si>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</si>
  <si>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</si>
  <si>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</si>
  <si>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</si>
  <si>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</si>
  <si>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</si>
  <si>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</si>
  <si>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</si>
  <si>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</si>
  <si>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</si>
  <si>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</si>
  <si>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</si>
  <si>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</si>
  <si>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</si>
  <si>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</si>
  <si>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</si>
  <si>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</si>
  <si>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</si>
  <si>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</si>
  <si>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</si>
  <si>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</si>
  <si>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</si>
  <si>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</si>
  <si>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</si>
  <si>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</si>
  <si>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</si>
  <si>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</si>
  <si>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</si>
  <si>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</si>
  <si>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</si>
  <si>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</si>
  <si>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</si>
  <si>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</si>
  <si>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</si>
  <si>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</si>
  <si>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</si>
  <si>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</si>
  <si>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</si>
  <si>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</si>
  <si>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</si>
  <si>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</si>
  <si>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</si>
  <si>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</si>
  <si>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</si>
  <si>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</si>
  <si>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</si>
  <si>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</si>
  <si>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</si>
  <si>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</si>
  <si>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</si>
  <si>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</si>
  <si>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</si>
  <si>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</si>
  <si>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</si>
  <si>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</si>
  <si>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</si>
  <si>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</si>
  <si>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</si>
  <si>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</si>
  <si>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</si>
  <si>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</si>
  <si>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</si>
  <si>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</si>
  <si>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</si>
  <si>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</si>
  <si>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</si>
  <si>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</si>
  <si>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</si>
  <si>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</si>
  <si>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</si>
  <si>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</si>
  <si>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</si>
  <si>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</si>
  <si>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</si>
  <si>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</si>
  <si>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</si>
  <si>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</si>
  <si>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</si>
  <si>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</si>
  <si>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</si>
  <si>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</si>
  <si>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</si>
  <si>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</si>
  <si>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</si>
  <si>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</si>
  <si>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</si>
  <si>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</si>
  <si>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</si>
  <si>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</si>
  <si>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</si>
  <si>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</si>
  <si>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</si>
  <si>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</si>
  <si>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</si>
  <si>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</si>
  <si>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</si>
  <si>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</si>
  <si>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</si>
  <si>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</si>
  <si>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</si>
  <si>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</si>
  <si>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</si>
  <si>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</si>
  <si>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</si>
  <si>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</si>
  <si>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</si>
  <si>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</si>
  <si>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</si>
  <si>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</si>
  <si>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</si>
  <si>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</si>
  <si>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</si>
  <si>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</si>
  <si>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</si>
  <si>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</si>
  <si>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</si>
  <si>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</si>
  <si>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</si>
  <si>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</si>
  <si>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</si>
  <si>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</si>
  <si>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</si>
  <si>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</si>
  <si>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</si>
  <si>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</si>
  <si>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</si>
  <si>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</si>
  <si>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</si>
  <si>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</si>
  <si>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</si>
  <si>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</si>
  <si>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</si>
  <si>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</si>
  <si>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</si>
  <si>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</si>
  <si>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</si>
  <si>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</si>
  <si>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</si>
  <si>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</si>
  <si>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</si>
  <si>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</si>
  <si>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</si>
  <si>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</si>
  <si>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</si>
  <si>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</si>
  <si>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</si>
  <si>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</si>
  <si>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</si>
  <si>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</si>
  <si>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</si>
  <si>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</si>
  <si>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</si>
  <si>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</si>
  <si>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</si>
  <si>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</si>
  <si>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</si>
  <si>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</si>
  <si>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</si>
  <si>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</si>
  <si>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</si>
  <si>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</si>
  <si>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</si>
  <si>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</si>
  <si>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</si>
  <si>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</si>
  <si>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</si>
  <si>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</si>
  <si>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</si>
  <si>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</si>
  <si>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</si>
  <si>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</si>
  <si>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</si>
  <si>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</si>
  <si>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</si>
  <si>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</si>
  <si>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</si>
  <si>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</si>
  <si>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</si>
  <si>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</si>
  <si>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</si>
  <si>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</si>
  <si>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</si>
  <si>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</si>
  <si>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</si>
  <si>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</si>
  <si>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</si>
  <si>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</si>
  <si>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</si>
  <si>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</si>
  <si>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</si>
  <si>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</si>
  <si>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</si>
  <si>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</si>
  <si>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</si>
  <si>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</si>
  <si>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</si>
  <si>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</si>
  <si>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</si>
  <si>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</si>
  <si>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</si>
  <si>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</si>
  <si>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</si>
  <si>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</si>
  <si>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</si>
  <si>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</si>
  <si>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</si>
  <si>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</si>
  <si>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</si>
  <si>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</si>
  <si>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</si>
  <si>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</si>
  <si>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</si>
  <si>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</si>
  <si>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</si>
  <si>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</si>
  <si>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</si>
  <si>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</si>
  <si>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</si>
  <si>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</si>
  <si>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</si>
  <si>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</si>
  <si>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</si>
  <si>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</si>
  <si>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</si>
  <si>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</si>
  <si>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</si>
  <si>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</si>
  <si>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</si>
  <si>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</si>
  <si>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</si>
  <si>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</si>
  <si>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</si>
  <si>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</si>
  <si>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</si>
  <si>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</si>
  <si>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</si>
  <si>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</si>
  <si>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</si>
  <si>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</si>
  <si>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</si>
  <si>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</si>
  <si>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</si>
  <si>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</si>
  <si>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</si>
  <si>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</si>
  <si>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</si>
  <si>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</si>
  <si>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</si>
  <si>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</si>
  <si>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</si>
  <si>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</si>
  <si>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</si>
  <si>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</si>
  <si>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</si>
  <si>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</si>
  <si>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</si>
  <si>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</si>
  <si>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</si>
  <si>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</si>
  <si>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</si>
  <si>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</si>
  <si>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</si>
  <si>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</si>
  <si>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</si>
  <si>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</si>
  <si>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</si>
  <si>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</si>
  <si>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</si>
  <si>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</si>
  <si>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</si>
  <si>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</si>
  <si>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</si>
  <si>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</si>
  <si>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</si>
  <si>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</si>
  <si>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</si>
  <si>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</si>
  <si>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</si>
  <si>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</si>
  <si>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</si>
  <si>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</si>
  <si>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</si>
  <si>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</si>
  <si>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</si>
  <si>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</si>
  <si>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</si>
  <si>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</si>
  <si>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</si>
  <si>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</si>
  <si>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</si>
  <si>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</si>
  <si>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</si>
  <si>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</si>
  <si>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</si>
  <si>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</si>
  <si>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</si>
  <si>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</si>
  <si>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</si>
  <si>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</si>
  <si>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</si>
  <si>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</si>
  <si>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</si>
  <si>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</si>
  <si>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</si>
  <si>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</si>
  <si>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</si>
  <si>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</si>
  <si>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</si>
  <si>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</si>
  <si>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</si>
  <si>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</si>
  <si>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</si>
  <si>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</si>
  <si>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</si>
  <si>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</si>
  <si>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</si>
  <si>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</si>
  <si>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</si>
  <si>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</si>
  <si>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</si>
  <si>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</si>
  <si>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</si>
  <si>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</si>
  <si>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</si>
  <si>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</si>
  <si>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</si>
  <si>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</si>
  <si>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</si>
  <si>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</si>
  <si>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</si>
  <si>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</si>
  <si>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</si>
  <si>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</si>
  <si>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</si>
  <si>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</si>
  <si>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</si>
  <si>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</si>
  <si>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</si>
  <si>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</si>
  <si>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</si>
  <si>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</si>
  <si>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</si>
  <si>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</si>
  <si>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</si>
  <si>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</si>
  <si>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</si>
  <si>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</si>
  <si>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</si>
  <si>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</si>
  <si>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</si>
  <si>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</si>
  <si>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</si>
  <si>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</si>
  <si>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</si>
  <si>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</si>
  <si>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</si>
  <si>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</si>
  <si>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</si>
  <si>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</si>
  <si>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</si>
  <si>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</si>
  <si>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</si>
  <si>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</si>
  <si>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</si>
  <si>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</si>
  <si>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</si>
  <si>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</si>
  <si>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</si>
  <si>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</si>
  <si>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</si>
  <si>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</si>
  <si>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</si>
  <si>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</si>
  <si>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</si>
  <si>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</si>
  <si>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</si>
  <si>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</si>
  <si>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</si>
  <si>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</si>
  <si>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</si>
  <si>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</si>
  <si>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</si>
  <si>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</si>
  <si>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</si>
  <si>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</si>
  <si>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</si>
  <si>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</si>
  <si>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</si>
  <si>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</si>
  <si>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</si>
  <si>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</si>
  <si>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</si>
  <si>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</si>
  <si>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</si>
  <si>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</si>
  <si>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</si>
  <si>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</si>
  <si>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</si>
  <si>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</si>
  <si>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</si>
  <si>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</si>
  <si>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</si>
  <si>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</si>
  <si>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</si>
  <si>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</si>
  <si>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</si>
  <si>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</si>
  <si>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</si>
  <si>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</si>
  <si>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</si>
  <si>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</si>
  <si>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</si>
  <si>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</si>
  <si>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</si>
  <si>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</si>
  <si>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</si>
  <si>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</si>
  <si>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</si>
  <si>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</si>
  <si>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</si>
  <si>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</si>
  <si>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</si>
  <si>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</si>
  <si>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</si>
  <si>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</si>
  <si>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</si>
  <si>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</si>
  <si>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</si>
  <si>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</si>
  <si>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</si>
  <si>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</si>
  <si>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</si>
  <si>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</si>
  <si>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</si>
  <si>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</si>
  <si>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</si>
  <si>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</si>
  <si>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</si>
  <si>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</si>
  <si>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</si>
  <si>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</si>
  <si>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</si>
  <si>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</si>
  <si>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</si>
  <si>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</si>
  <si>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</si>
  <si>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</si>
  <si>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</si>
  <si>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</si>
  <si>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</si>
  <si>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</si>
  <si>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</si>
  <si>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</si>
  <si>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</si>
  <si>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</si>
  <si>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</si>
  <si>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</si>
  <si>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</si>
  <si>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</si>
  <si>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</si>
  <si>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</si>
  <si>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</si>
  <si>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</si>
  <si>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</si>
  <si>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</si>
  <si>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</si>
  <si>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</si>
  <si>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</si>
  <si>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</si>
  <si>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</si>
  <si>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</si>
  <si>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</si>
  <si>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</si>
  <si>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</si>
  <si>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</si>
  <si>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</si>
  <si>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</si>
  <si>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</si>
  <si>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</si>
  <si>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</si>
  <si>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</si>
  <si>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</si>
  <si>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</si>
  <si>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</si>
  <si>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</si>
  <si>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</si>
  <si>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</si>
  <si>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</si>
  <si>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</si>
  <si>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</si>
  <si>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</si>
  <si>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</si>
  <si>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</si>
  <si>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</si>
  <si>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</si>
  <si>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</si>
  <si>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</si>
  <si>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</si>
  <si>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</si>
  <si>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</si>
  <si>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</si>
  <si>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</si>
  <si>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</si>
  <si>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</si>
  <si>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</si>
  <si>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</si>
  <si>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</si>
  <si>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</si>
  <si>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</si>
  <si>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</si>
  <si>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</si>
  <si>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</si>
  <si>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</si>
  <si>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</si>
  <si>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</si>
  <si>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</si>
  <si>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</si>
  <si>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</si>
  <si>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</si>
  <si>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</si>
  <si>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</si>
  <si>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</si>
  <si>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</si>
  <si>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</si>
  <si>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</si>
  <si>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</si>
  <si>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</si>
  <si>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</si>
  <si>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</si>
  <si>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</si>
  <si>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</si>
  <si>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</si>
  <si>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</si>
  <si>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</si>
  <si>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</si>
  <si>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</si>
  <si>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</si>
  <si>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</si>
  <si>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</si>
  <si>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</si>
  <si>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</si>
  <si>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</si>
  <si>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</si>
  <si>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</si>
  <si>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</si>
  <si>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</si>
  <si>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</si>
  <si>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</si>
  <si>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</si>
  <si>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</si>
  <si>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</si>
  <si>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</si>
  <si>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</si>
  <si>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</si>
  <si>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</si>
  <si>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</si>
  <si>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</si>
  <si>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</si>
  <si>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</si>
  <si>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</si>
  <si>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</si>
  <si>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</si>
  <si>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</si>
  <si>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</si>
  <si>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</si>
  <si>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</si>
  <si>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</si>
  <si>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</si>
  <si>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</si>
  <si>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</si>
  <si>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</si>
  <si>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</si>
  <si>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</si>
  <si>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</si>
  <si>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</si>
  <si>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</si>
  <si>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</si>
  <si>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</si>
  <si>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</si>
  <si>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</si>
  <si>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</si>
  <si>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</si>
  <si>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</si>
  <si>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</si>
  <si>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</si>
  <si>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</si>
  <si>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</si>
  <si>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</si>
  <si>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</si>
  <si>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</si>
  <si>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</si>
  <si>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</si>
  <si>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</si>
  <si>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</si>
  <si>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</si>
  <si>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</si>
  <si>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</si>
  <si>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</si>
  <si>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</si>
  <si>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</si>
  <si>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</si>
  <si>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</si>
  <si>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</si>
  <si>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</si>
  <si>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</si>
  <si>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</si>
  <si>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</si>
  <si>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</si>
  <si>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</si>
  <si>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</si>
  <si>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</si>
  <si>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</si>
  <si>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</si>
  <si>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</si>
  <si>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</si>
  <si>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</si>
  <si>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</si>
  <si>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</si>
  <si>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</si>
  <si>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</si>
  <si>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</si>
  <si>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</si>
  <si>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</si>
  <si>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</si>
  <si>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</si>
  <si>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</si>
  <si>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</si>
  <si>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</si>
  <si>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</si>
  <si>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</si>
  <si>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</si>
  <si>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</si>
  <si>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</si>
  <si>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</si>
  <si>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</si>
  <si>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</si>
  <si>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</si>
  <si>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</si>
  <si>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</si>
  <si>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</si>
  <si>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</si>
  <si>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</si>
  <si>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</si>
  <si>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</si>
  <si>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</si>
  <si>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</si>
  <si>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</si>
  <si>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</si>
  <si>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</si>
  <si>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</si>
  <si>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</si>
  <si>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</si>
  <si>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</si>
  <si>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</si>
  <si>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</si>
  <si>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</si>
  <si>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</si>
  <si>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</si>
  <si>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</si>
  <si>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</si>
  <si>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</si>
  <si>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</si>
  <si>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</si>
  <si>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</si>
  <si>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</si>
  <si>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</si>
  <si>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</si>
  <si>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</si>
  <si>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</si>
  <si>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</si>
  <si>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</si>
  <si>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</si>
  <si>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</si>
  <si>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</si>
  <si>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</si>
  <si>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</si>
  <si>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</si>
  <si>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</si>
  <si>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</si>
  <si>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</si>
  <si>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</si>
  <si>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</si>
  <si>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</si>
  <si>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</si>
  <si>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</si>
  <si>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</si>
  <si>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</si>
  <si>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</si>
  <si>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</si>
  <si>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</si>
  <si>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</si>
  <si>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</si>
  <si>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</si>
  <si>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</si>
  <si>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</si>
  <si>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</si>
  <si>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</si>
  <si>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</si>
  <si>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</si>
  <si>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</si>
  <si>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</si>
  <si>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</si>
  <si>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</si>
  <si>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</si>
  <si>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</si>
  <si>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</si>
  <si>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</si>
  <si>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</si>
  <si>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</si>
  <si>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</si>
  <si>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</si>
  <si>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</si>
  <si>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</si>
  <si>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</si>
  <si>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</si>
  <si>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</si>
  <si>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</si>
  <si>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</si>
  <si>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</si>
  <si>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</si>
  <si>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</si>
  <si>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</si>
  <si>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</si>
  <si>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</si>
  <si>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</si>
  <si>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</si>
  <si>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</si>
  <si>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</si>
  <si>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</si>
  <si>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</si>
  <si>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</si>
  <si>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</si>
  <si>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</si>
  <si>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</si>
  <si>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</si>
  <si>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</si>
  <si>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</si>
  <si>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</si>
  <si>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</si>
  <si>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</si>
  <si>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</si>
  <si>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</si>
  <si>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</si>
  <si>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</si>
  <si>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</si>
  <si>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</si>
  <si>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</si>
  <si>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</si>
  <si>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</si>
  <si>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</si>
  <si>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</si>
  <si>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</si>
  <si>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</si>
  <si>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</si>
  <si>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</si>
  <si>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</si>
  <si>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</si>
  <si>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</si>
  <si>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</si>
  <si>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</si>
  <si>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</si>
  <si>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</si>
  <si>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</si>
  <si>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</si>
  <si>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</si>
  <si>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</si>
  <si>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</si>
  <si>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</si>
  <si>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</si>
  <si>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</si>
  <si>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</si>
  <si>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</si>
  <si>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</si>
  <si>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</si>
  <si>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</si>
  <si>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</si>
  <si>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</si>
  <si>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</si>
  <si>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</si>
  <si>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</si>
  <si>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</si>
  <si>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</si>
  <si>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</si>
  <si>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</si>
  <si>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</si>
  <si>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</si>
  <si>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</si>
  <si>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</si>
  <si>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</si>
  <si>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</si>
  <si>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</si>
  <si>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</si>
  <si>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</si>
  <si>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</si>
  <si>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</si>
  <si>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</si>
  <si>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</si>
  <si>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</si>
  <si>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</si>
  <si>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</si>
  <si>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</si>
  <si>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</si>
  <si>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</si>
  <si>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</si>
  <si>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</si>
  <si>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</si>
  <si>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</si>
  <si>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</si>
  <si>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</si>
  <si>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</si>
  <si>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</si>
  <si>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</si>
  <si>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</si>
  <si>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</si>
  <si>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</si>
  <si>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</si>
  <si>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</si>
  <si>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</si>
  <si>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</si>
  <si>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</si>
  <si>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</si>
  <si>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</si>
  <si>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</si>
  <si>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</si>
  <si>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</si>
  <si>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</si>
  <si>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</si>
  <si>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</si>
  <si>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</si>
  <si>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</si>
  <si>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</si>
  <si>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</si>
  <si>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</si>
  <si>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</si>
  <si>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</si>
  <si>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</si>
  <si>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</si>
  <si>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</si>
  <si>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</si>
  <si>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</si>
  <si>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</si>
  <si>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</si>
  <si>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</si>
  <si>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</si>
  <si>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</si>
  <si>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</si>
  <si>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</si>
  <si>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</si>
  <si>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</si>
  <si>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</si>
  <si>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</si>
  <si>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</si>
  <si>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</si>
  <si>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</si>
  <si>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</si>
  <si>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</si>
  <si>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</si>
  <si>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</si>
  <si>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</si>
  <si>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</si>
  <si>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</si>
  <si>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</si>
  <si>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</si>
  <si>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</si>
  <si>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</si>
  <si>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</si>
  <si>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</si>
  <si>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</si>
  <si>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</si>
  <si>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</si>
  <si>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</si>
  <si>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</si>
  <si>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</si>
  <si>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</si>
  <si>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</si>
  <si>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</si>
  <si>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</si>
  <si>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</si>
  <si>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</si>
  <si>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</si>
  <si>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</si>
  <si>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</si>
  <si>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</si>
  <si>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</si>
  <si>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</si>
  <si>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</si>
  <si>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</si>
  <si>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</si>
  <si>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</si>
  <si>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</si>
  <si>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</si>
  <si>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</si>
  <si>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</si>
  <si>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</si>
  <si>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</si>
  <si>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</si>
  <si>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</si>
  <si>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</si>
  <si>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</si>
  <si>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</si>
  <si>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</si>
  <si>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</si>
  <si>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</si>
  <si>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</si>
  <si>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</si>
  <si>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</si>
  <si>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</si>
  <si>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</si>
  <si>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</si>
  <si>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</si>
  <si>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</si>
  <si>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</si>
  <si>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</si>
  <si>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</si>
  <si>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</si>
  <si>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</si>
  <si>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</si>
  <si>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</si>
  <si>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</si>
  <si>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</si>
  <si>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</si>
  <si>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</si>
  <si>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</si>
  <si>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</si>
  <si>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</si>
  <si>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</si>
  <si>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</si>
  <si>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</si>
  <si>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</si>
  <si>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</si>
  <si>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</si>
  <si>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</si>
  <si>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</si>
  <si>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</si>
  <si>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</si>
  <si>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</si>
  <si>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</si>
  <si>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</si>
  <si>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</si>
  <si>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</si>
  <si>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</si>
  <si>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</si>
  <si>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</si>
  <si>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</si>
  <si>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</si>
  <si>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</si>
  <si>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</si>
  <si>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</si>
  <si>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</si>
  <si>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</si>
  <si>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</si>
  <si>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</si>
  <si>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</si>
  <si>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</si>
  <si>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</si>
  <si>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</si>
  <si>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</si>
  <si>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</si>
  <si>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</si>
  <si>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</si>
  <si>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</si>
  <si>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</si>
  <si>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</si>
  <si>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</si>
  <si>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</si>
  <si>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</si>
  <si>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</si>
  <si>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</si>
  <si>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</si>
  <si>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</si>
  <si>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</si>
  <si>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</si>
  <si>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</si>
  <si>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</si>
  <si>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</si>
  <si>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</si>
  <si>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</si>
  <si>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</si>
  <si>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</si>
  <si>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</si>
  <si>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</si>
  <si>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</si>
  <si>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</si>
  <si>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</si>
  <si>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</si>
  <si>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</si>
  <si>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</si>
  <si>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</si>
  <si>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</si>
  <si>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</si>
  <si>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</si>
  <si>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</si>
  <si>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</si>
  <si>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</si>
  <si>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</si>
  <si>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</si>
  <si>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</si>
  <si>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</si>
  <si>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</si>
  <si>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</si>
  <si>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</si>
  <si>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</si>
  <si>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</si>
  <si>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</si>
  <si>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</si>
  <si>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</si>
  <si>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</si>
  <si>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</si>
  <si>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</si>
  <si>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</si>
  <si>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</si>
  <si>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</si>
  <si>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</si>
  <si>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</si>
  <si>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</si>
  <si>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</si>
  <si>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</si>
  <si>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</si>
  <si>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</si>
  <si>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</si>
  <si>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</si>
  <si>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</si>
  <si>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</si>
  <si>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</si>
  <si>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</si>
  <si>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</si>
  <si>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</si>
  <si>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</si>
  <si>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</si>
  <si>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</si>
  <si>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</si>
  <si>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</si>
  <si>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</si>
  <si>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</si>
  <si>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</si>
  <si>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</si>
  <si>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</si>
  <si>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</si>
  <si>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</si>
  <si>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</si>
  <si>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</si>
  <si>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</si>
  <si>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</si>
  <si>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</si>
  <si>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</si>
  <si>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</si>
  <si>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</si>
  <si>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</si>
  <si>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</si>
  <si>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</si>
  <si>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</si>
  <si>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</si>
  <si>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</si>
  <si>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</si>
  <si>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</si>
  <si>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</si>
  <si>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</si>
  <si>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</si>
  <si>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</si>
  <si>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</si>
  <si>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</si>
  <si>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</si>
  <si>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</si>
  <si>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</si>
  <si>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</si>
  <si>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</si>
  <si>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</si>
  <si>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</si>
  <si>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</si>
  <si>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</si>
  <si>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</si>
  <si>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</si>
  <si>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</si>
  <si>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</si>
  <si>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</si>
  <si>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</si>
  <si>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</si>
  <si>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</si>
  <si>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</si>
  <si>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</si>
  <si>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</si>
  <si>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</si>
  <si>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</si>
  <si>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</si>
  <si>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</si>
  <si>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</si>
  <si>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</si>
  <si>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</si>
  <si>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</si>
  <si>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</si>
  <si>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</si>
  <si>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</si>
  <si>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</si>
  <si>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</si>
  <si>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</si>
  <si>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</si>
  <si>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</si>
  <si>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</si>
  <si>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</si>
  <si>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</si>
  <si>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</si>
  <si>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</si>
  <si>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</si>
  <si>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</si>
  <si>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</si>
  <si>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</si>
  <si>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</si>
  <si>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</si>
  <si>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</si>
  <si>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</si>
  <si>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</si>
  <si>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</si>
  <si>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</si>
  <si>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</si>
  <si>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</si>
  <si>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</si>
  <si>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</si>
  <si>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</si>
  <si>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</si>
  <si>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</si>
  <si>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</si>
  <si>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</si>
  <si>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</si>
  <si>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</si>
  <si>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</si>
  <si>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</si>
  <si>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</si>
  <si>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</si>
  <si>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</si>
  <si>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</si>
  <si>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</si>
  <si>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</si>
  <si>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</si>
  <si>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</si>
  <si>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</si>
  <si>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</si>
  <si>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</si>
  <si>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</si>
  <si>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</si>
  <si>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</si>
  <si>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</si>
  <si>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</si>
  <si>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</si>
  <si>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</si>
  <si>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</si>
  <si>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</si>
  <si>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</si>
  <si>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</si>
  <si>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</si>
  <si>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</si>
  <si>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</si>
  <si>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</si>
  <si>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</si>
  <si>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</si>
  <si>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</si>
  <si>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</si>
  <si>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</si>
  <si>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</si>
  <si>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</si>
  <si>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</si>
  <si>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</si>
  <si>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</si>
  <si>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</si>
  <si>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</si>
  <si>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</si>
  <si>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</si>
  <si>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</si>
  <si>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</si>
  <si>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</si>
  <si>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</si>
  <si>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</si>
  <si>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</si>
  <si>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</si>
  <si>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</si>
  <si>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</si>
  <si>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</si>
  <si>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</si>
  <si>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</si>
  <si>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</si>
  <si>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</si>
  <si>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</si>
  <si>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</si>
  <si>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</si>
  <si>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</si>
  <si>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</si>
  <si>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</si>
  <si>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</si>
  <si>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</si>
  <si>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</si>
  <si>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</si>
  <si>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</si>
  <si>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</si>
  <si>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</si>
  <si>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</si>
  <si>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</si>
  <si>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</si>
  <si>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</si>
  <si>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</si>
  <si>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</si>
  <si>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</si>
  <si>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</si>
  <si>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</si>
  <si>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</si>
  <si>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</si>
  <si>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</si>
  <si>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</si>
  <si>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</si>
  <si>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</si>
  <si>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</si>
  <si>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</si>
  <si>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</si>
  <si>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</si>
  <si>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</si>
  <si>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</si>
  <si>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</si>
  <si>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</si>
  <si>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</si>
  <si>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</si>
  <si>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</si>
  <si>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</si>
  <si>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</si>
  <si>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</si>
  <si>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</si>
  <si>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</si>
  <si>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</si>
  <si>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</si>
  <si>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</si>
  <si>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</si>
  <si>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</si>
  <si>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</si>
  <si>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</si>
  <si>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</si>
  <si>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</si>
  <si>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</si>
  <si>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</si>
  <si>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</si>
  <si>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</si>
  <si>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</si>
  <si>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</si>
  <si>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</si>
  <si>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</si>
  <si>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</si>
  <si>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</si>
  <si>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</si>
  <si>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</si>
  <si>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</si>
  <si>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</si>
  <si>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</si>
  <si>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</si>
  <si>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</si>
  <si>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</si>
  <si>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</si>
  <si>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</si>
  <si>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</si>
  <si>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</si>
  <si>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</si>
  <si>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</si>
  <si>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</si>
  <si>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</si>
  <si>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</si>
  <si>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</si>
  <si>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</si>
  <si>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</si>
  <si>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</si>
  <si>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</si>
  <si>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</si>
  <si>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</si>
  <si>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</si>
  <si>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</si>
  <si>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</si>
  <si>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</si>
  <si>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</si>
  <si>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</si>
  <si>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</si>
  <si>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</si>
  <si>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</si>
  <si>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</si>
  <si>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</si>
  <si>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</si>
  <si>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</si>
  <si>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</si>
  <si>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</si>
  <si>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</si>
  <si>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</si>
  <si>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</si>
  <si>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</si>
  <si>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</si>
  <si>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</si>
  <si>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</si>
  <si>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</si>
  <si>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</si>
  <si>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</si>
  <si>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</si>
  <si>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</si>
  <si>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</si>
  <si>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</si>
  <si>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</si>
  <si>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</si>
  <si>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</si>
  <si>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</si>
  <si>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</si>
  <si>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</si>
  <si>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</si>
  <si>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</si>
  <si>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</si>
  <si>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</si>
  <si>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</si>
  <si>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</si>
  <si>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</si>
  <si>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</si>
  <si>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</si>
  <si>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</si>
  <si>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</si>
  <si>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</si>
  <si>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</si>
  <si>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</si>
  <si>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</si>
  <si>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</si>
  <si>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</si>
  <si>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</si>
  <si>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</si>
  <si>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</si>
  <si>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</si>
  <si>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</si>
  <si>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</si>
  <si>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</si>
  <si>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</si>
  <si>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</si>
  <si>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</si>
  <si>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</si>
  <si>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</si>
  <si>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</si>
  <si>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</si>
  <si>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</si>
  <si>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</si>
  <si>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</si>
  <si>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</si>
  <si>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</si>
  <si>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</si>
  <si>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</si>
  <si>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</si>
  <si>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</si>
  <si>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</si>
  <si>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</si>
  <si>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</si>
  <si>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</si>
  <si>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</si>
  <si>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</si>
  <si>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</si>
  <si>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</si>
  <si>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</si>
  <si>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</si>
  <si>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</si>
  <si>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</si>
  <si>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</si>
  <si>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</si>
  <si>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</si>
  <si>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</si>
  <si>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</si>
  <si>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</si>
  <si>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</si>
  <si>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</si>
  <si>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</si>
  <si>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</si>
  <si>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</si>
  <si>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</si>
  <si>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</si>
  <si>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</si>
  <si>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</si>
  <si>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</si>
  <si>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</si>
  <si>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</si>
  <si>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</si>
  <si>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</si>
  <si>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</si>
  <si>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</si>
  <si>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</si>
  <si>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</si>
  <si>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</si>
  <si>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</si>
  <si>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</si>
  <si>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</si>
  <si>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</si>
  <si>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</si>
  <si>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</si>
  <si>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</si>
  <si>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</si>
  <si>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</si>
  <si>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</si>
  <si>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</si>
  <si>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</si>
  <si>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</si>
  <si>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</si>
  <si>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</si>
  <si>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</si>
  <si>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</si>
  <si>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</si>
  <si>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</si>
  <si>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</si>
  <si>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</si>
  <si>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</si>
  <si>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</si>
  <si>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</si>
  <si>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</si>
  <si>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</si>
  <si>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</si>
  <si>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</si>
  <si>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</si>
  <si>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</si>
  <si>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</si>
  <si>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</si>
  <si>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</si>
  <si>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</si>
  <si>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</si>
  <si>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</si>
  <si>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</si>
  <si>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</si>
  <si>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</si>
  <si>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</si>
  <si>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</si>
  <si>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</si>
  <si>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</si>
  <si>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</si>
  <si>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</si>
  <si>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</si>
  <si>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</si>
  <si>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</si>
  <si>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</si>
  <si>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</si>
  <si>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</si>
  <si>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</si>
  <si>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</si>
  <si>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</si>
  <si>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</si>
  <si>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</si>
  <si>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</si>
  <si>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</si>
  <si>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</si>
  <si>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</si>
  <si>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</si>
  <si>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</si>
  <si>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</si>
  <si>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</si>
  <si>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</si>
  <si>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</si>
  <si>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</si>
  <si>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</si>
  <si>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</si>
  <si>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</si>
  <si>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</si>
  <si>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</si>
  <si>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</si>
  <si>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</si>
  <si>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</si>
  <si>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</si>
  <si>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</si>
  <si>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</si>
  <si>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</si>
  <si>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</si>
  <si>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</si>
  <si>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</si>
  <si>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</si>
  <si>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</si>
  <si>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</si>
  <si>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</si>
  <si>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</si>
  <si>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</si>
  <si>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</si>
  <si>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</si>
  <si>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</si>
  <si>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</si>
  <si>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</si>
  <si>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</si>
  <si>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</si>
  <si>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</si>
  <si>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</si>
  <si>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</si>
  <si>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</si>
  <si>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</si>
  <si>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</si>
  <si>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</si>
  <si>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</si>
  <si>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</si>
  <si>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</si>
  <si>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</si>
  <si>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</si>
  <si>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</si>
  <si>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</si>
  <si>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</si>
  <si>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</si>
  <si>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</si>
  <si>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</si>
  <si>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</si>
  <si>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</si>
  <si>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</si>
  <si>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</si>
  <si>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</si>
  <si>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</si>
  <si>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</si>
  <si>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</si>
  <si>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</si>
  <si>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</si>
  <si>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</si>
  <si>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</si>
  <si>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</si>
  <si>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</si>
  <si>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</si>
  <si>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</si>
  <si>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</si>
  <si>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</si>
  <si>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</si>
  <si>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</si>
  <si>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</si>
  <si>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</si>
  <si>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</si>
  <si>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</si>
  <si>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</si>
  <si>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</si>
  <si>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</si>
  <si>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</si>
  <si>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</si>
  <si>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</si>
  <si>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</si>
  <si>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</si>
  <si>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</si>
  <si>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</si>
  <si>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</si>
  <si>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</si>
  <si>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</si>
  <si>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</si>
  <si>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</si>
  <si>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</si>
  <si>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</si>
  <si>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</si>
  <si>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</si>
  <si>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</si>
  <si>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</si>
  <si>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</si>
  <si>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</si>
  <si>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</si>
  <si>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</si>
  <si>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</si>
  <si>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</si>
  <si>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</si>
  <si>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</si>
  <si>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</si>
  <si>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</si>
  <si>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</si>
  <si>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</si>
  <si>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</si>
  <si>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</si>
  <si>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</si>
  <si>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</si>
  <si>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</si>
  <si>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</si>
  <si>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</si>
  <si>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</si>
  <si>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</si>
  <si>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</si>
  <si>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</si>
  <si>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</si>
  <si>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</si>
  <si>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</si>
  <si>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</si>
  <si>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</si>
  <si>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</si>
  <si>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</si>
  <si>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</si>
  <si>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</si>
  <si>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</si>
  <si>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</si>
  <si>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</si>
  <si>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</si>
  <si>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</si>
  <si>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</si>
  <si>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</si>
  <si>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</si>
  <si>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</si>
  <si>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</si>
  <si>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</si>
  <si>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</si>
  <si>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</si>
  <si>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</si>
  <si>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</si>
  <si>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</si>
  <si>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</si>
  <si>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</si>
  <si>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</si>
  <si>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</si>
  <si>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</si>
  <si>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</si>
  <si>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</si>
  <si>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</si>
  <si>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</si>
  <si>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</si>
  <si>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</si>
  <si>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</si>
  <si>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</si>
  <si>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</si>
  <si>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</si>
  <si>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</si>
  <si>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</si>
  <si>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</si>
  <si>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</si>
  <si>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</si>
  <si>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</si>
  <si>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</si>
  <si>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</si>
  <si>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</si>
  <si>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</si>
  <si>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</si>
  <si>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</si>
  <si>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</si>
  <si>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</si>
  <si>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</si>
  <si>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</si>
  <si>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</si>
  <si>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</si>
  <si>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</si>
  <si>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</si>
  <si>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</si>
  <si>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</si>
  <si>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</si>
  <si>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</si>
  <si>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</si>
  <si>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</si>
  <si>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</si>
  <si>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</si>
  <si>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</si>
  <si>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</si>
  <si>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</si>
  <si>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</si>
  <si>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</si>
  <si>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</si>
  <si>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</si>
  <si>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</si>
  <si>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</si>
  <si>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</si>
  <si>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</si>
  <si>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</si>
  <si>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</si>
  <si>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</si>
  <si>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</si>
  <si>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</si>
  <si>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</si>
  <si>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</si>
  <si>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</si>
  <si>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</si>
  <si>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</si>
  <si>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</si>
  <si>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</si>
  <si>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</si>
  <si>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</si>
  <si>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</si>
  <si>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</si>
  <si>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</si>
  <si>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</si>
  <si>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</si>
  <si>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</si>
  <si>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</si>
  <si>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</si>
  <si>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</si>
  <si>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</si>
  <si>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</si>
  <si>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</si>
  <si>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</si>
  <si>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</si>
  <si>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</si>
  <si>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</si>
  <si>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</si>
  <si>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</si>
  <si>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</si>
  <si>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</si>
  <si>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</si>
  <si>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</si>
  <si>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</si>
  <si>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</si>
  <si>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</si>
  <si>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</si>
  <si>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</si>
  <si>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</si>
  <si>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</si>
  <si>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</si>
  <si>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</si>
  <si>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</si>
  <si>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</si>
  <si>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</si>
  <si>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</si>
  <si>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</si>
  <si>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</si>
  <si>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</si>
  <si>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</si>
  <si>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</si>
  <si>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</si>
  <si>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</si>
  <si>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</si>
  <si>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</si>
  <si>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</si>
  <si>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</si>
  <si>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</si>
  <si>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</si>
  <si>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</si>
  <si>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</si>
  <si>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</si>
  <si>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</si>
  <si>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</si>
  <si>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</si>
  <si>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</si>
  <si>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</si>
  <si>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</si>
  <si>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</si>
  <si>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</si>
  <si>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</si>
  <si>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</si>
  <si>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</si>
  <si>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</si>
  <si>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</si>
  <si>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</si>
  <si>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</si>
  <si>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</si>
  <si>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</si>
  <si>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</si>
  <si>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</si>
  <si>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</si>
  <si>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</si>
  <si>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</si>
  <si>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</si>
  <si>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</si>
  <si>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</si>
  <si>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</si>
  <si>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</si>
  <si>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</si>
  <si>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</si>
  <si>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</si>
  <si>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</si>
  <si>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</si>
  <si>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</si>
  <si>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</si>
  <si>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</si>
  <si>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</si>
  <si>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</si>
  <si>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</si>
  <si>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</si>
  <si>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</si>
  <si>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</si>
  <si>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</si>
  <si>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</si>
  <si>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</si>
  <si>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</si>
  <si>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</si>
  <si>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</si>
  <si>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</si>
  <si>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</si>
  <si>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</si>
  <si>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</si>
  <si>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</si>
  <si>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</si>
  <si>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</si>
  <si>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</si>
  <si>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</si>
  <si>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</si>
  <si>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</si>
  <si>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</si>
  <si>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</si>
  <si>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</si>
  <si>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</si>
  <si>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</si>
  <si>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</si>
  <si>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</si>
  <si>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</si>
  <si>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</si>
  <si>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</si>
  <si>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</si>
  <si>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</si>
  <si>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</si>
  <si>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</si>
  <si>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</si>
  <si>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</si>
  <si>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</si>
  <si>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</si>
  <si>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</si>
  <si>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</si>
  <si>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</si>
  <si>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</si>
  <si>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</si>
  <si>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</si>
  <si>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</si>
  <si>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</si>
  <si>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</si>
  <si>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</si>
  <si>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</si>
  <si>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</si>
  <si>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</si>
  <si>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</si>
  <si>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</si>
  <si>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</si>
  <si>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</si>
  <si>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</si>
  <si>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</si>
  <si>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</si>
  <si>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</si>
  <si>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</si>
  <si>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</si>
  <si>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</si>
  <si>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</si>
  <si>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</si>
  <si>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</si>
  <si>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</si>
  <si>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</si>
  <si>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</si>
  <si>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</si>
  <si>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</si>
  <si>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</si>
  <si>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</si>
  <si>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</si>
  <si>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</si>
  <si>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</si>
  <si>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</si>
  <si>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</si>
  <si>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</si>
  <si>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</si>
  <si>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</si>
  <si>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</si>
  <si>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</si>
  <si>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</si>
  <si>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</si>
  <si>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</si>
  <si>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</si>
  <si>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</si>
  <si>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</si>
  <si>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</si>
  <si>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</si>
  <si>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</si>
  <si>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</si>
  <si>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</si>
  <si>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</si>
  <si>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</si>
  <si>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</si>
  <si>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</si>
  <si>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</si>
  <si>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</si>
  <si>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</si>
  <si>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</si>
  <si>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</si>
  <si>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</si>
  <si>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</si>
  <si>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</si>
  <si>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</si>
  <si>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</si>
  <si>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</si>
  <si>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</si>
  <si>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</si>
  <si>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</si>
  <si>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</si>
  <si>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</si>
  <si>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</si>
  <si>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</si>
  <si>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</si>
  <si>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</si>
  <si>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</si>
  <si>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</si>
  <si>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</si>
  <si>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</si>
  <si>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</si>
  <si>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</si>
  <si>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</si>
  <si>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</si>
  <si>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</si>
  <si>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</si>
  <si>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</si>
  <si>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</si>
  <si>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</si>
  <si>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</si>
  <si>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</si>
  <si>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</si>
  <si>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</si>
  <si>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</si>
  <si>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</si>
  <si>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</si>
  <si>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</si>
  <si>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</si>
  <si>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</si>
  <si>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</si>
  <si>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</si>
  <si>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</si>
  <si>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</si>
  <si>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</si>
  <si>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</si>
  <si>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</si>
  <si>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</si>
  <si>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</si>
  <si>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</si>
  <si>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</si>
  <si>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</si>
  <si>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</si>
  <si>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</si>
  <si>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</si>
  <si>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</si>
  <si>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</si>
  <si>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</si>
  <si>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</si>
  <si>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</si>
  <si>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</si>
  <si>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</si>
  <si>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</si>
  <si>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</si>
  <si>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</si>
  <si>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</si>
  <si>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</si>
  <si>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</si>
  <si>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</si>
  <si>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</si>
  <si>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</si>
  <si>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</si>
  <si>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</si>
  <si>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</si>
  <si>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</si>
  <si>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</si>
  <si>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</si>
  <si>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</si>
  <si>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</si>
  <si>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</si>
  <si>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</si>
  <si>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</si>
  <si>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</si>
  <si>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</si>
  <si>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</si>
  <si>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</si>
  <si>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</si>
  <si>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</si>
  <si>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</si>
  <si>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</si>
  <si>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</si>
  <si>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</si>
  <si>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</si>
  <si>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</si>
  <si>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</si>
  <si>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</si>
  <si>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</si>
  <si>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</si>
  <si>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</si>
  <si>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</si>
  <si>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</si>
  <si>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</si>
  <si>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</si>
  <si>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</si>
  <si>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</si>
  <si>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</si>
  <si>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</si>
  <si>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</si>
  <si>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</si>
  <si>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</si>
  <si>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</si>
  <si>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</si>
  <si>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</si>
  <si>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</si>
  <si>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</si>
  <si>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</si>
  <si>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</si>
  <si>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</si>
  <si>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</si>
  <si>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</si>
  <si>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</si>
  <si>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</si>
  <si>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</si>
  <si>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</si>
  <si>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</si>
  <si>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</si>
  <si>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</si>
  <si>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</si>
  <si>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</si>
  <si>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</si>
  <si>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</si>
  <si>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</si>
  <si>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</si>
  <si>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</si>
  <si>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</si>
  <si>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</si>
  <si>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</si>
  <si>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</si>
  <si>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</si>
  <si>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</si>
  <si>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</si>
  <si>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</si>
  <si>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</si>
  <si>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</si>
  <si>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</si>
  <si>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</si>
  <si>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</si>
  <si>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</si>
  <si>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</si>
  <si>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</si>
  <si>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</si>
  <si>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</si>
  <si>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</si>
  <si>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</si>
  <si>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</si>
  <si>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</si>
  <si>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</si>
  <si>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</si>
  <si>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</si>
  <si>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</si>
  <si>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</si>
  <si>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</si>
  <si>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</si>
  <si>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</si>
  <si>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</si>
  <si>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</si>
  <si>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</si>
  <si>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</si>
  <si>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</si>
  <si>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</si>
  <si>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</si>
  <si>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</si>
  <si>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</si>
  <si>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</si>
  <si>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</si>
  <si>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</si>
  <si>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</si>
  <si>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</si>
  <si>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</si>
  <si>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</si>
  <si>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</si>
  <si>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</si>
  <si>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</si>
  <si>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</si>
  <si>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</si>
  <si>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</si>
  <si>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</si>
  <si>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</si>
  <si>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</si>
  <si>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</si>
  <si>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</si>
  <si>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</si>
  <si>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</si>
  <si>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</si>
  <si>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</si>
  <si>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</si>
  <si>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</si>
  <si>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</si>
  <si>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</si>
  <si>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</si>
  <si>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</si>
  <si>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</si>
  <si>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</si>
  <si>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</si>
  <si>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</si>
  <si>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</si>
  <si>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</si>
  <si>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</si>
  <si>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</si>
  <si>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</si>
  <si>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</si>
  <si>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</si>
  <si>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</si>
  <si>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</si>
  <si>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</si>
  <si>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</si>
  <si>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</si>
  <si>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</si>
  <si>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</si>
  <si>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</si>
  <si>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</si>
  <si>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</si>
  <si>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</si>
  <si>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</si>
  <si>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</si>
  <si>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</si>
  <si>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</si>
  <si>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</si>
  <si>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</si>
  <si>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</si>
  <si>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</si>
  <si>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</si>
  <si>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</si>
  <si>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</si>
  <si>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</si>
  <si>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</si>
  <si>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</si>
  <si>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</si>
  <si>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</si>
  <si>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</si>
  <si>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</si>
  <si>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</si>
  <si>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</si>
  <si>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</si>
  <si>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</si>
  <si>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</si>
  <si>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</si>
  <si>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</si>
  <si>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</si>
  <si>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</si>
  <si>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</si>
  <si>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</si>
  <si>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</si>
  <si>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</si>
  <si>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</si>
  <si>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</si>
  <si>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</si>
  <si>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</si>
  <si>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</si>
  <si>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</si>
  <si>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</si>
  <si>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</si>
  <si>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</si>
  <si>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</si>
  <si>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</si>
  <si>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</si>
  <si>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</si>
  <si>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</si>
  <si>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</si>
  <si>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</si>
  <si>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</si>
  <si>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</si>
  <si>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</si>
  <si>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</si>
  <si>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</si>
  <si>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</si>
  <si>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</si>
  <si>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</si>
  <si>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</si>
  <si>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</si>
  <si>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</si>
  <si>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</si>
  <si>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</si>
  <si>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</si>
  <si>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</si>
  <si>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</si>
  <si>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</si>
  <si>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</si>
  <si>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</si>
  <si>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</si>
  <si>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</si>
  <si>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</si>
  <si>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</si>
  <si>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</si>
  <si>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</si>
  <si>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</si>
  <si>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</si>
  <si>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</si>
  <si>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</si>
  <si>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</si>
  <si>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</si>
  <si>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</si>
  <si>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</si>
  <si>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</si>
  <si>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</si>
  <si>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</si>
  <si>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</si>
  <si>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</si>
  <si>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</si>
  <si>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</si>
  <si>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</si>
  <si>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</si>
  <si>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</si>
  <si>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</si>
  <si>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</si>
  <si>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</si>
  <si>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</si>
  <si>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</si>
  <si>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</si>
  <si>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</si>
  <si>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</si>
  <si>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</si>
  <si>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</si>
  <si>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</si>
  <si>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</si>
  <si>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</si>
  <si>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</si>
  <si>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</si>
  <si>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</si>
  <si>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</si>
  <si>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</si>
  <si>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</si>
  <si>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</si>
  <si>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</si>
  <si>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</si>
  <si>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</si>
  <si>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</si>
  <si>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</si>
  <si>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</si>
  <si>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</si>
  <si>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</si>
  <si>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</si>
  <si>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</si>
  <si>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</si>
  <si>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</si>
  <si>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</si>
  <si>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</si>
  <si>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</si>
  <si>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</si>
  <si>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</si>
  <si>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</si>
  <si>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</si>
  <si>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</si>
  <si>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</si>
  <si>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</si>
  <si>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</si>
  <si>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</si>
  <si>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</si>
  <si>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</si>
  <si>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</si>
  <si>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</si>
  <si>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</si>
  <si>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</si>
  <si>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</si>
  <si>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</si>
  <si>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</si>
  <si>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</si>
  <si>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</si>
  <si>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</si>
  <si>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</si>
  <si>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</si>
  <si>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</si>
  <si>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</si>
  <si>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</si>
  <si>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</si>
  <si>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</si>
  <si>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</si>
  <si>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</si>
  <si>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</si>
  <si>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</si>
  <si>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</si>
  <si>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</si>
  <si>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</si>
  <si>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</si>
  <si>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</si>
  <si>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</si>
  <si>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</si>
  <si>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</si>
  <si>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</si>
  <si>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</si>
  <si>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</si>
  <si>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</si>
  <si>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</si>
  <si>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</si>
  <si>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</si>
  <si>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</si>
  <si>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</si>
  <si>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</si>
  <si>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</si>
  <si>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</si>
  <si>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</si>
  <si>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</si>
  <si>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</si>
  <si>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</si>
  <si>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</si>
  <si>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</si>
  <si>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</si>
  <si>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</si>
  <si>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</si>
  <si>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</si>
  <si>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</si>
  <si>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</si>
  <si>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</si>
  <si>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</si>
  <si>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</si>
  <si>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</si>
  <si>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</si>
  <si>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</si>
  <si>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</si>
  <si>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</si>
  <si>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</si>
  <si>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</si>
  <si>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</si>
  <si>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</si>
  <si>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</si>
  <si>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</si>
  <si>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</si>
  <si>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</si>
  <si>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</si>
  <si>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</si>
  <si>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</si>
  <si>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</si>
  <si>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</si>
  <si>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</si>
  <si>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</si>
  <si>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</si>
  <si>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</si>
  <si>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</si>
  <si>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</si>
  <si>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</si>
  <si>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</si>
  <si>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</si>
  <si>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</si>
  <si>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</si>
  <si>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</si>
  <si>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</si>
  <si>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</si>
  <si>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</si>
  <si>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</si>
  <si>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</si>
  <si>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</si>
  <si>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</si>
  <si>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</si>
  <si>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</si>
  <si>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</si>
  <si>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</si>
  <si>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</si>
  <si>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</si>
  <si>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</si>
  <si>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</si>
  <si>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</si>
  <si>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</si>
  <si>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</si>
  <si>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</si>
  <si>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</si>
  <si>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</si>
  <si>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</si>
  <si>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</si>
  <si>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</si>
  <si>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</si>
  <si>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</si>
  <si>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</si>
  <si>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</si>
  <si>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</si>
  <si>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</si>
  <si>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</si>
  <si>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</si>
  <si>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</si>
  <si>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</si>
  <si>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</si>
  <si>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</si>
  <si>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</si>
  <si>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</si>
  <si>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</si>
  <si>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</si>
  <si>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</si>
  <si>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</si>
  <si>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</si>
  <si>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</si>
  <si>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</si>
  <si>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</si>
  <si>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</si>
  <si>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</si>
  <si>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</si>
  <si>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</si>
  <si>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</si>
  <si>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</si>
  <si>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</si>
  <si>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</si>
  <si>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</si>
  <si>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</si>
  <si>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</si>
  <si>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</si>
  <si>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</si>
  <si>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</si>
  <si>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</si>
  <si>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</si>
  <si>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</si>
  <si>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</si>
  <si>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</si>
  <si>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</si>
  <si>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</si>
  <si>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</si>
  <si>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</si>
  <si>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</si>
  <si>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</si>
  <si>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</si>
  <si>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</si>
  <si>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</si>
  <si>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</si>
  <si>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</si>
  <si>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</si>
  <si>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</si>
  <si>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</si>
  <si>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</si>
  <si>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</si>
  <si>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</si>
  <si>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</si>
  <si>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</si>
  <si>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</si>
  <si>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</si>
  <si>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</si>
  <si>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</si>
  <si>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</si>
  <si>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</si>
  <si>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</si>
  <si>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</si>
  <si>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</si>
  <si>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</si>
  <si>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</si>
  <si>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</si>
  <si>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</si>
  <si>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</si>
  <si>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</si>
  <si>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</si>
  <si>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</si>
  <si>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</si>
  <si>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</si>
  <si>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</si>
  <si>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</si>
  <si>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</si>
  <si>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</si>
  <si>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</si>
  <si>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</si>
  <si>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</si>
  <si>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</si>
  <si>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</si>
  <si>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</si>
  <si>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</si>
  <si>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</si>
  <si>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</si>
  <si>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</si>
  <si>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</si>
  <si>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</si>
  <si>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</si>
  <si>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</si>
  <si>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</si>
  <si>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</si>
  <si>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</si>
  <si>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</si>
  <si>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</si>
  <si>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</si>
  <si>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</si>
  <si>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</si>
  <si>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</si>
  <si>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</si>
  <si>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</si>
  <si>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</si>
  <si>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</si>
  <si>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</si>
  <si>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</si>
  <si>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</si>
  <si>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</si>
  <si>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</si>
  <si>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</si>
  <si>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</si>
  <si>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</si>
  <si>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</si>
  <si>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</si>
  <si>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</si>
  <si>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</si>
  <si>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</si>
  <si>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</si>
  <si>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</si>
  <si>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</si>
  <si>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</si>
  <si>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</si>
  <si>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</si>
  <si>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</si>
  <si>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</si>
  <si>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</si>
  <si>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</si>
  <si>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</si>
  <si>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</si>
  <si>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</si>
  <si>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</si>
  <si>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</si>
  <si>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</si>
  <si>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</si>
  <si>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</si>
  <si>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</si>
  <si>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</si>
  <si>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</si>
  <si>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</si>
  <si>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</si>
  <si>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</si>
  <si>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</si>
  <si>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</si>
  <si>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</si>
  <si>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</si>
  <si>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</si>
  <si>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</si>
  <si>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</si>
  <si>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</si>
  <si>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</si>
  <si>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</si>
  <si>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</si>
  <si>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</si>
  <si>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</si>
  <si>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</si>
  <si>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</si>
  <si>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</si>
  <si>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</si>
  <si>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</si>
  <si>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</si>
  <si>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</si>
  <si>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</si>
  <si>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</si>
  <si>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</si>
  <si>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</si>
  <si>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</si>
  <si>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</si>
  <si>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</si>
  <si>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</si>
  <si>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</si>
  <si>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</si>
  <si>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</si>
  <si>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</si>
  <si>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</si>
  <si>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</si>
  <si>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</si>
  <si>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</si>
  <si>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</si>
  <si>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</si>
  <si>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</si>
  <si>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</si>
  <si>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</si>
  <si>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</si>
  <si>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</si>
  <si>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</si>
  <si>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</si>
  <si>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</si>
  <si>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</si>
  <si>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</si>
  <si>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</si>
  <si>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</si>
  <si>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</si>
  <si>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</si>
  <si>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</si>
  <si>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</si>
  <si>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</si>
  <si>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</si>
  <si>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</si>
  <si>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</si>
  <si>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</si>
  <si>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</si>
  <si>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</si>
  <si>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</si>
  <si>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</si>
  <si>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</si>
  <si>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</si>
  <si>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</si>
  <si>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</si>
  <si>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</si>
  <si>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</si>
  <si>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</si>
  <si>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</si>
  <si>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</si>
  <si>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</si>
  <si>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</si>
  <si>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</si>
  <si>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</si>
  <si>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</si>
  <si>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</si>
  <si>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</si>
  <si>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</si>
  <si>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</si>
  <si>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</si>
  <si>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</si>
  <si>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</si>
  <si>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</si>
  <si>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</si>
  <si>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</si>
  <si>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</si>
  <si>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</si>
  <si>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</si>
  <si>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</si>
  <si>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</si>
  <si>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</si>
  <si>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</si>
  <si>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</si>
  <si>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</si>
  <si>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</si>
  <si>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</si>
  <si>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</si>
  <si>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</si>
  <si>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</si>
  <si>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</si>
  <si>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</si>
  <si>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</si>
  <si>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</si>
  <si>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</si>
  <si>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</si>
  <si>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</si>
  <si>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</si>
  <si>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</si>
  <si>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</si>
  <si>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</si>
  <si>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</si>
  <si>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</si>
  <si>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</si>
  <si>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</si>
  <si>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</si>
  <si>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</si>
  <si>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</si>
  <si>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</si>
  <si>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</si>
  <si>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</si>
  <si>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</si>
  <si>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</si>
  <si>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</si>
  <si>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</si>
  <si>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</si>
  <si>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</si>
  <si>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</si>
  <si>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</si>
  <si>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</si>
  <si>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</si>
  <si>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</si>
  <si>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</si>
  <si>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</si>
  <si>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</si>
  <si>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</si>
  <si>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</si>
  <si>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</si>
  <si>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</si>
  <si>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</si>
  <si>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</si>
  <si>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</si>
  <si>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</si>
  <si>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</si>
  <si>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</si>
  <si>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</si>
  <si>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</si>
  <si>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</si>
  <si>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</si>
  <si>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</si>
  <si>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</si>
  <si>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</si>
  <si>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</si>
  <si>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</si>
  <si>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</si>
  <si>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</si>
  <si>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</si>
  <si>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</si>
  <si>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</si>
  <si>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</si>
  <si>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</si>
  <si>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</si>
  <si>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</si>
  <si>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</si>
  <si>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</si>
  <si>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</si>
  <si>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</si>
  <si>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</si>
  <si>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</si>
  <si>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</si>
  <si>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</si>
  <si>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</si>
  <si>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</si>
  <si>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</si>
  <si>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</si>
  <si>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</si>
  <si>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</si>
  <si>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</si>
  <si>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</si>
  <si>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</si>
  <si>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</si>
  <si>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</si>
  <si>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</si>
  <si>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</si>
  <si>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</si>
  <si>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</si>
  <si>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</si>
  <si>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</si>
  <si>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</si>
  <si>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</si>
  <si>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</si>
  <si>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</si>
  <si>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</si>
  <si>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</si>
  <si>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</si>
  <si>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</si>
  <si>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</si>
  <si>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</si>
  <si>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</si>
  <si>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</si>
  <si>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</si>
  <si>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</si>
  <si>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</si>
  <si>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</si>
  <si>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</si>
  <si>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</si>
  <si>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</si>
  <si>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</si>
  <si>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</si>
  <si>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</si>
  <si>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</si>
  <si>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</si>
  <si>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</si>
  <si>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</si>
  <si>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</si>
  <si>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</si>
  <si>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</si>
  <si>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</si>
  <si>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</si>
  <si>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</si>
  <si>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</si>
  <si>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</si>
  <si>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</si>
  <si>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</si>
  <si>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</si>
  <si>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</si>
  <si>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</si>
  <si>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</si>
  <si>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</si>
  <si>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</si>
  <si>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</si>
  <si>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</si>
  <si>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</si>
  <si>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</si>
  <si>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</si>
  <si>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</si>
  <si>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</si>
  <si>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</si>
  <si>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</si>
  <si>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</si>
  <si>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</si>
  <si>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</si>
  <si>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</si>
  <si>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</si>
  <si>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</si>
  <si>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</si>
  <si>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</si>
  <si>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</si>
  <si>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</si>
  <si>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</si>
  <si>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</si>
  <si>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</si>
  <si>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</si>
  <si>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</si>
  <si>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</si>
  <si>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</si>
  <si>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</si>
  <si>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</si>
  <si>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</si>
  <si>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</si>
  <si>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</si>
  <si>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</si>
  <si>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</si>
  <si>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</si>
  <si>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</si>
  <si>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</si>
  <si>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</si>
  <si>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</si>
  <si>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</si>
  <si>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</si>
  <si>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</si>
  <si>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</si>
  <si>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</si>
  <si>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</si>
  <si>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</si>
  <si>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</si>
  <si>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</si>
  <si>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</si>
  <si>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</si>
  <si>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</si>
  <si>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</si>
  <si>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</si>
  <si>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</si>
  <si>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</si>
  <si>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</si>
  <si>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</si>
  <si>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</si>
  <si>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</si>
  <si>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</si>
  <si>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</si>
  <si>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</si>
  <si>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</si>
  <si>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</si>
  <si>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</si>
  <si>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</si>
  <si>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</si>
  <si>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</si>
  <si>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</si>
  <si>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</si>
  <si>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</si>
  <si>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</si>
  <si>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</si>
  <si>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</si>
  <si>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</si>
  <si>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</si>
  <si>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</si>
  <si>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</si>
  <si>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</si>
  <si>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</si>
  <si>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</si>
  <si>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</si>
  <si>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</si>
  <si>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</si>
  <si>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</si>
  <si>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</si>
  <si>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</si>
  <si>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</si>
  <si>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</si>
  <si>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</si>
  <si>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</si>
  <si>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</si>
  <si>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</si>
  <si>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</si>
  <si>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</si>
  <si>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</si>
  <si>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</si>
  <si>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</si>
  <si>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</si>
  <si>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</si>
  <si>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</si>
  <si>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</si>
  <si>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</si>
  <si>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</si>
  <si>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</si>
  <si>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</si>
  <si>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</si>
  <si>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</si>
  <si>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</si>
  <si>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</si>
  <si>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</si>
  <si>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</si>
  <si>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</si>
  <si>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</si>
  <si>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</si>
  <si>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</si>
  <si>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</si>
  <si>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</si>
  <si>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</si>
  <si>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</si>
  <si>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</si>
  <si>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</si>
  <si>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</si>
  <si>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</si>
  <si>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</si>
  <si>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</si>
  <si>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</si>
  <si>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</si>
  <si>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</si>
  <si>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</si>
  <si>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</si>
  <si>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</si>
  <si>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</si>
  <si>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</si>
  <si>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</si>
  <si>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</si>
  <si>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</si>
  <si>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</si>
  <si>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</si>
  <si>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</si>
  <si>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</si>
  <si>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</si>
  <si>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</si>
  <si>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</si>
  <si>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</si>
  <si>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</si>
  <si>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</si>
  <si>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</si>
  <si>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</si>
  <si>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</si>
  <si>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</si>
  <si>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</si>
  <si>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</si>
  <si>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</si>
  <si>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</si>
  <si>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</si>
  <si>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</si>
  <si>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</si>
  <si>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</si>
  <si>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</si>
  <si>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</si>
  <si>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</si>
  <si>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</si>
  <si>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</si>
  <si>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</si>
  <si>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</si>
  <si>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</si>
  <si>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</si>
  <si>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</si>
  <si>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</si>
  <si>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</si>
  <si>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</si>
  <si>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</si>
  <si>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</si>
  <si>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</si>
  <si>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</si>
  <si>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</si>
  <si>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</si>
  <si>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</si>
  <si>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</si>
  <si>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</si>
  <si>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</si>
  <si>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</si>
  <si>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</si>
  <si>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</si>
  <si>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</si>
  <si>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</si>
  <si>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</si>
  <si>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</si>
  <si>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</si>
  <si>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</si>
  <si>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</si>
  <si>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</si>
  <si>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</si>
  <si>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</si>
  <si>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</si>
  <si>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</si>
  <si>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</si>
  <si>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</si>
  <si>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</si>
  <si>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</si>
  <si>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</si>
  <si>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</si>
  <si>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</si>
  <si>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</si>
  <si>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</si>
  <si>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</si>
  <si>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</si>
  <si>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</si>
  <si>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</si>
  <si>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</si>
  <si>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</si>
  <si>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</si>
  <si>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</si>
  <si>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</si>
  <si>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</si>
  <si>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</si>
  <si>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</si>
  <si>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</si>
  <si>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</si>
  <si>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</si>
  <si>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</si>
  <si>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</si>
  <si>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</si>
  <si>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</si>
  <si>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</si>
  <si>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</si>
  <si>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</si>
  <si>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</si>
  <si>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</si>
  <si>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</si>
  <si>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</si>
  <si>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</si>
  <si>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</si>
  <si>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</si>
  <si>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</si>
  <si>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</si>
  <si>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</si>
  <si>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</si>
  <si>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</si>
  <si>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</si>
  <si>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</si>
  <si>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</si>
  <si>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</si>
  <si>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</si>
  <si>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</si>
  <si>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</si>
  <si>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</si>
  <si>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</si>
  <si>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</si>
  <si>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</si>
  <si>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</si>
  <si>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</si>
  <si>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</si>
  <si>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</si>
  <si>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</si>
  <si>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</si>
  <si>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</si>
  <si>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</si>
  <si>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</si>
  <si>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</si>
  <si>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</si>
  <si>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</si>
  <si>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</si>
  <si>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</si>
  <si>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</si>
  <si>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</si>
  <si>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</si>
  <si>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</si>
  <si>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</si>
  <si>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</si>
  <si>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</si>
  <si>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</si>
  <si>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</si>
  <si>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</si>
  <si>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</si>
  <si>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</si>
  <si>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</si>
  <si>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</si>
  <si>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</si>
  <si>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</si>
  <si>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</si>
  <si>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</si>
  <si>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</si>
  <si>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</si>
  <si>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</si>
  <si>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</si>
  <si>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</si>
  <si>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</si>
  <si>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</si>
  <si>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</si>
  <si>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</si>
  <si>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</si>
  <si>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</si>
  <si>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</si>
  <si>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</si>
  <si>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</si>
  <si>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</si>
  <si>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</si>
  <si>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</si>
  <si>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</si>
  <si>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</si>
  <si>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</si>
  <si>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</si>
  <si>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</si>
  <si>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</si>
  <si>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</si>
  <si>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</si>
  <si>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</si>
  <si>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</si>
  <si>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</si>
  <si>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</si>
  <si>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</si>
  <si>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</si>
  <si>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</si>
  <si>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</si>
  <si>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</si>
  <si>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</si>
  <si>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</si>
  <si>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</si>
  <si>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</si>
  <si>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</si>
  <si>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</si>
  <si>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</si>
  <si>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</si>
  <si>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</si>
  <si>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</si>
  <si>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</si>
  <si>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</si>
  <si>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</si>
  <si>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</si>
  <si>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</si>
  <si>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</si>
  <si>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</si>
  <si>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</si>
  <si>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</si>
  <si>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</si>
  <si>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</si>
  <si>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</si>
  <si>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</si>
  <si>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</si>
  <si>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</si>
  <si>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</si>
  <si>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</si>
  <si>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</si>
  <si>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</si>
  <si>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</si>
  <si>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</si>
  <si>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</si>
  <si>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</si>
  <si>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</si>
  <si>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</si>
  <si>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</si>
  <si>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</si>
  <si>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</si>
  <si>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</si>
  <si>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</si>
  <si>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</si>
  <si>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</si>
  <si>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</si>
  <si>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</si>
  <si>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</si>
  <si>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</si>
  <si>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</si>
  <si>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</si>
  <si>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</si>
  <si>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</si>
  <si>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</si>
  <si>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</si>
  <si>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</si>
  <si>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</si>
  <si>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</si>
  <si>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</si>
  <si>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</si>
  <si>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</si>
  <si>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</si>
  <si>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</si>
  <si>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</si>
  <si>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</si>
  <si>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</si>
  <si>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</si>
  <si>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</si>
  <si>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</si>
  <si>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</si>
  <si>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</si>
  <si>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</si>
  <si>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</si>
  <si>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</si>
  <si>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</si>
  <si>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</si>
  <si>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</si>
  <si>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</si>
  <si>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</si>
  <si>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</si>
  <si>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</si>
  <si>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</si>
  <si>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</si>
  <si>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</si>
  <si>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</si>
  <si>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</si>
  <si>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</si>
  <si>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</si>
  <si>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</si>
  <si>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</si>
  <si>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</si>
  <si>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</si>
  <si>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</si>
  <si>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</si>
  <si>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</si>
  <si>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</si>
  <si>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</si>
  <si>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</si>
  <si>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</si>
  <si>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</si>
  <si>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</si>
  <si>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</si>
  <si>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</si>
  <si>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</si>
  <si>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</si>
  <si>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</si>
  <si>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</si>
  <si>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</si>
  <si>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</si>
  <si>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</si>
  <si>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</si>
  <si>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</si>
  <si>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</si>
  <si>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</si>
  <si>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</si>
  <si>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</si>
  <si>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</si>
  <si>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</si>
  <si>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</si>
  <si>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</si>
  <si>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</si>
  <si>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</si>
  <si>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</si>
  <si>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</si>
  <si>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</si>
  <si>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</si>
  <si>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</si>
  <si>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</si>
  <si>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</si>
  <si>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</si>
  <si>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</si>
  <si>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</si>
  <si>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</si>
  <si>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</si>
  <si>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</si>
  <si>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</si>
  <si>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</si>
  <si>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</si>
  <si>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</si>
  <si>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</si>
  <si>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</si>
  <si>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</si>
  <si>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</si>
  <si>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</si>
  <si>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</si>
  <si>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</si>
  <si>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</si>
  <si>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</si>
  <si>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</si>
  <si>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</si>
  <si>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</si>
  <si>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</si>
  <si>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</si>
  <si>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</si>
  <si>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</si>
  <si>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</si>
  <si>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</si>
  <si>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</si>
  <si>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</si>
  <si>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</si>
  <si>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</si>
  <si>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</si>
  <si>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</si>
  <si>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</si>
  <si>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</si>
  <si>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</si>
  <si>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</si>
  <si>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</si>
  <si>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</si>
  <si>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</si>
  <si>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</si>
  <si>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</si>
  <si>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</si>
  <si>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</si>
  <si>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</si>
  <si>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</si>
  <si>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</si>
  <si>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</si>
  <si>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</si>
  <si>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</si>
  <si>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</si>
  <si>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</si>
  <si>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</si>
  <si>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</si>
  <si>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</si>
  <si>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</si>
  <si>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</si>
  <si>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</si>
  <si>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</si>
  <si>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</si>
  <si>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</si>
  <si>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</si>
  <si>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</si>
  <si>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</si>
  <si>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</si>
  <si>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</si>
  <si>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</si>
  <si>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</si>
  <si>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</si>
  <si>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</si>
  <si>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</si>
  <si>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</si>
  <si>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</si>
  <si>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</si>
  <si>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</si>
  <si>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</si>
  <si>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</si>
  <si>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</si>
  <si>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</si>
  <si>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</si>
  <si>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</si>
  <si>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</si>
  <si>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</si>
  <si>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</si>
  <si>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</si>
  <si>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</si>
  <si>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</si>
  <si>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</si>
  <si>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</si>
  <si>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</si>
  <si>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</si>
  <si>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</si>
  <si>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</si>
  <si>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</si>
  <si>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</si>
  <si>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</si>
  <si>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</si>
  <si>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</si>
  <si>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</si>
  <si>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</si>
  <si>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</si>
  <si>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</si>
  <si>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</si>
  <si>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</si>
  <si>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</si>
  <si>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</si>
  <si>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</si>
  <si>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</si>
  <si>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</si>
  <si>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</si>
  <si>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</si>
  <si>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</si>
  <si>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</si>
  <si>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</si>
  <si>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</si>
  <si>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</si>
  <si>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</si>
  <si>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</si>
  <si>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</si>
  <si>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</si>
  <si>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</si>
  <si>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</si>
  <si>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</si>
  <si>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</si>
  <si>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</si>
  <si>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</si>
  <si>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</si>
  <si>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</si>
  <si>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</si>
  <si>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</si>
  <si>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</si>
  <si>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</si>
  <si>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</si>
  <si>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</si>
  <si>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</si>
  <si>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</si>
  <si>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</si>
  <si>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</si>
  <si>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</si>
  <si>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</si>
  <si>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</si>
  <si>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</si>
  <si>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</si>
  <si>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</si>
  <si>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</si>
  <si>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</si>
  <si>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</si>
  <si>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</si>
  <si>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</si>
  <si>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</si>
  <si>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</si>
  <si>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</si>
  <si>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</si>
  <si>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</si>
  <si>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</si>
  <si>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</si>
  <si>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</si>
  <si>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</si>
  <si>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</si>
  <si>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</si>
  <si>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</si>
  <si>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</si>
  <si>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</si>
  <si>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</si>
  <si>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</si>
  <si>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</si>
  <si>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</si>
  <si>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</si>
  <si>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</si>
  <si>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</si>
  <si>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</si>
  <si>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</si>
  <si>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</si>
  <si>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</si>
  <si>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</si>
  <si>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</si>
  <si>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</si>
  <si>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</si>
  <si>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</si>
  <si>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</si>
  <si>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</si>
  <si>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</si>
  <si>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</si>
  <si>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</si>
  <si>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</si>
  <si>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</si>
  <si>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</si>
  <si>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</si>
  <si>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</si>
  <si>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</si>
  <si>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</si>
  <si>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</si>
  <si>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</si>
  <si>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</si>
  <si>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</si>
  <si>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</si>
  <si>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</si>
  <si>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</si>
  <si>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</si>
  <si>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</si>
  <si>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</si>
  <si>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</si>
  <si>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</si>
  <si>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</si>
  <si>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</si>
  <si>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</si>
  <si>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</si>
  <si>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</si>
  <si>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</si>
  <si>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</si>
  <si>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</si>
  <si>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</si>
  <si>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</si>
  <si>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</si>
  <si>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</si>
  <si>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</si>
  <si>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</si>
  <si>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</si>
  <si>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</si>
  <si>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</si>
  <si>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</si>
  <si>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</si>
  <si>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</si>
  <si>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</si>
  <si>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</si>
  <si>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</si>
  <si>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</si>
  <si>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</si>
  <si>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</si>
  <si>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</si>
  <si>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</si>
  <si>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</si>
  <si>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</si>
  <si>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</si>
  <si>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</si>
  <si>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</si>
  <si>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</si>
  <si>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</si>
  <si>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</si>
  <si>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</si>
  <si>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</si>
  <si>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</si>
  <si>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</si>
  <si>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</si>
  <si>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</si>
  <si>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</si>
  <si>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</si>
  <si>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</si>
  <si>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</si>
  <si>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</si>
  <si>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</si>
  <si>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</si>
  <si>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</si>
  <si>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</si>
  <si>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</si>
  <si>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</si>
  <si>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</si>
  <si>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</si>
  <si>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</si>
  <si>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</si>
  <si>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</si>
  <si>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</si>
  <si>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</si>
  <si>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</si>
  <si>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</si>
  <si>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</si>
  <si>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</si>
  <si>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</si>
  <si>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</si>
  <si>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</si>
  <si>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</si>
  <si>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</si>
  <si>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</si>
  <si>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</si>
  <si>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</si>
  <si>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</si>
  <si>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</si>
  <si>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</si>
  <si>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</si>
  <si>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</si>
  <si>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</si>
  <si>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</si>
  <si>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</si>
  <si>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</si>
  <si>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</si>
  <si>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</si>
  <si>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</si>
  <si>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</si>
  <si>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</si>
  <si>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</si>
  <si>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</si>
  <si>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</si>
  <si>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</si>
  <si>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</si>
  <si>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</si>
  <si>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</si>
  <si>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</si>
  <si>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</si>
  <si>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</si>
  <si>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</si>
  <si>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</si>
  <si>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</si>
  <si>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</si>
  <si>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</si>
  <si>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</si>
  <si>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</si>
  <si>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</si>
  <si>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</si>
  <si>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</si>
  <si>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</si>
  <si>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</si>
  <si>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</si>
  <si>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</si>
  <si>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</si>
  <si>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</si>
  <si>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</si>
  <si>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</si>
  <si>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</si>
  <si>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</si>
  <si>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</si>
  <si>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</si>
  <si>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</si>
  <si>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</si>
  <si>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</si>
  <si>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</si>
  <si>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</si>
  <si>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</si>
  <si>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</si>
  <si>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</si>
  <si>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</si>
  <si>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</si>
  <si>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</si>
  <si>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</si>
  <si>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</si>
  <si>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</si>
  <si>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</si>
  <si>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</si>
  <si>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</si>
  <si>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</si>
  <si>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</si>
  <si>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</si>
  <si>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</si>
  <si>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</si>
  <si>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</si>
  <si>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</si>
  <si>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</si>
  <si>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</si>
  <si>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</si>
  <si>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</si>
  <si>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</si>
  <si>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</si>
  <si>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</si>
  <si>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</si>
  <si>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</si>
  <si>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</si>
  <si>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</si>
  <si>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</si>
  <si>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</si>
  <si>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</si>
  <si>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</si>
  <si>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</si>
  <si>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</si>
  <si>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</si>
  <si>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</si>
  <si>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</si>
  <si>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</si>
  <si>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</si>
  <si>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</si>
  <si>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</si>
  <si>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</si>
  <si>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</si>
  <si>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</si>
  <si>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</si>
  <si>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</si>
  <si>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</si>
  <si>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</si>
  <si>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</si>
  <si>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</si>
  <si>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</si>
  <si>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</si>
  <si>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</si>
  <si>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</si>
  <si>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</si>
  <si>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</si>
  <si>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</si>
  <si>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</si>
  <si>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</si>
  <si>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</si>
  <si>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</si>
  <si>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</si>
  <si>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</si>
  <si>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</si>
  <si>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</si>
  <si>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</si>
  <si>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</si>
  <si>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</si>
  <si>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</si>
  <si>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</si>
  <si>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</si>
  <si>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</si>
  <si>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</si>
  <si>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</si>
  <si>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</si>
  <si>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</si>
  <si>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</si>
  <si>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</si>
  <si>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</si>
  <si>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</si>
  <si>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</si>
  <si>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</si>
  <si>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</si>
  <si>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</si>
  <si>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</si>
  <si>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</si>
  <si>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</si>
  <si>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</si>
  <si>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</si>
  <si>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</si>
  <si>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</si>
  <si>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</si>
  <si>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</si>
  <si>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</si>
  <si>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</si>
  <si>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</si>
  <si>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</si>
  <si>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</si>
  <si>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</si>
  <si>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</si>
  <si>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</si>
  <si>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</si>
  <si>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</si>
  <si>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</si>
  <si>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</si>
  <si>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</si>
  <si>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</si>
  <si>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</si>
  <si>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</si>
  <si>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</si>
  <si>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</si>
  <si>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</si>
  <si>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</si>
  <si>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</si>
  <si>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</si>
  <si>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</si>
  <si>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</si>
  <si>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</si>
  <si>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</si>
  <si>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</si>
  <si>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</si>
  <si>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</si>
  <si>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</si>
  <si>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</si>
  <si>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</si>
  <si>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</si>
  <si>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</si>
  <si>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</si>
  <si>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</si>
  <si>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</si>
  <si>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</si>
  <si>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</si>
  <si>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</si>
  <si>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</si>
  <si>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</si>
  <si>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</si>
  <si>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</si>
  <si>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</si>
  <si>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</si>
  <si>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</si>
  <si>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</si>
  <si>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</si>
  <si>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</si>
  <si>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</si>
  <si>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</si>
  <si>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</si>
  <si>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</si>
  <si>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</si>
  <si>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</si>
  <si>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</si>
  <si>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</si>
  <si>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</si>
  <si>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</si>
  <si>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</si>
  <si>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</si>
  <si>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</si>
  <si>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</si>
  <si>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</si>
  <si>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</si>
  <si>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</si>
  <si>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</si>
  <si>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</si>
  <si>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</si>
  <si>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</si>
  <si>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</si>
  <si>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</si>
  <si>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</si>
  <si>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</si>
  <si>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</si>
  <si>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</si>
  <si>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</si>
  <si>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</si>
  <si>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</si>
  <si>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</si>
  <si>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</si>
  <si>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</si>
  <si>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</si>
  <si>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</si>
  <si>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</si>
  <si>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</si>
  <si>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</si>
  <si>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</si>
  <si>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</si>
  <si>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</si>
  <si>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</si>
  <si>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</si>
  <si>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</si>
  <si>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</si>
  <si>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</si>
  <si>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</si>
  <si>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</si>
  <si>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</si>
  <si>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</si>
  <si>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</si>
  <si>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</si>
  <si>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</si>
  <si>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</si>
  <si>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</si>
  <si>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</si>
  <si>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</si>
  <si>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</si>
  <si>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</si>
  <si>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</si>
  <si>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</si>
  <si>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</si>
  <si>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</si>
  <si>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</si>
  <si>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</si>
  <si>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</si>
  <si>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</si>
  <si>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</si>
  <si>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</si>
  <si>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</si>
  <si>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</si>
  <si>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</si>
  <si>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</si>
  <si>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</si>
  <si>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</si>
  <si>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</si>
  <si>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</si>
  <si>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</si>
  <si>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</si>
  <si>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</si>
  <si>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</si>
  <si>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</si>
  <si>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</si>
  <si>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</si>
  <si>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</si>
  <si>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</si>
  <si>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</si>
  <si>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</si>
  <si>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</si>
  <si>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</si>
  <si>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</si>
  <si>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</si>
  <si>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</si>
  <si>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</si>
  <si>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</si>
  <si>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</si>
  <si>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</si>
  <si>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</si>
  <si>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</si>
  <si>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</si>
  <si>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</si>
  <si>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</si>
  <si>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</si>
  <si>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</si>
  <si>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</si>
  <si>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</si>
  <si>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</si>
  <si>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</si>
  <si>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</si>
  <si>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</si>
  <si>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</si>
  <si>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</si>
  <si>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</si>
  <si>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</si>
  <si>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</si>
  <si>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</si>
  <si>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</si>
  <si>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</si>
  <si>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</si>
  <si>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</si>
  <si>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</si>
  <si>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</si>
  <si>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</si>
  <si>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</si>
  <si>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</si>
  <si>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</si>
  <si>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</si>
  <si>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</si>
  <si>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</si>
  <si>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</si>
  <si>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</si>
  <si>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</si>
  <si>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</si>
  <si>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</si>
  <si>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</si>
  <si>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</si>
  <si>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</si>
  <si>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</si>
  <si>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</si>
  <si>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</si>
  <si>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</si>
  <si>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</si>
  <si>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</si>
  <si>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</si>
  <si>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</si>
  <si>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</si>
  <si>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</si>
  <si>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</si>
  <si>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</si>
  <si>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</si>
  <si>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</si>
  <si>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</si>
  <si>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</si>
  <si>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</si>
  <si>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</si>
  <si>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</si>
  <si>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</si>
  <si>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</si>
  <si>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</si>
  <si>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</si>
  <si>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</si>
  <si>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</si>
  <si>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</si>
  <si>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</si>
  <si>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</si>
  <si>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</si>
  <si>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</si>
  <si>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</si>
  <si>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</si>
  <si>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</si>
  <si>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</si>
  <si>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</si>
  <si>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</si>
  <si>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</si>
  <si>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</si>
  <si>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</si>
  <si>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</si>
  <si>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</si>
  <si>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</si>
  <si>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</si>
  <si>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</si>
  <si>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</si>
  <si>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</si>
  <si>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</si>
  <si>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</si>
  <si>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</si>
  <si>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</si>
  <si>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</si>
  <si>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</si>
  <si>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</si>
  <si>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</si>
  <si>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</si>
  <si>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</si>
  <si>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</si>
  <si>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</si>
  <si>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</si>
  <si>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</si>
  <si>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</si>
  <si>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</si>
  <si>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</si>
  <si>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</si>
  <si>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</si>
  <si>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</si>
  <si>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</si>
  <si>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</si>
  <si>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</si>
  <si>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</si>
  <si>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</si>
  <si>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</si>
  <si>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</si>
  <si>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</si>
  <si>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</si>
  <si>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</si>
  <si>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</si>
  <si>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</si>
  <si>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</si>
  <si>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</si>
  <si>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</si>
  <si>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</si>
  <si>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</si>
  <si>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</si>
  <si>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</si>
  <si>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</si>
  <si>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</si>
  <si>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</si>
  <si>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</si>
  <si>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</si>
  <si>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</si>
  <si>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</si>
  <si>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</si>
  <si>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</si>
  <si>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</si>
  <si>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</si>
  <si>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</si>
  <si>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</si>
  <si>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</si>
  <si>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</si>
  <si>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</si>
  <si>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</si>
  <si>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</si>
  <si>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</si>
  <si>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</si>
  <si>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</si>
  <si>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</si>
  <si>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</si>
  <si>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</si>
  <si>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</si>
  <si>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</si>
  <si>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</si>
  <si>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</si>
  <si>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</si>
  <si>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</si>
  <si>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</si>
  <si>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</si>
  <si>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</si>
  <si>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</si>
  <si>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</si>
  <si>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</si>
  <si>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</si>
  <si>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</si>
  <si>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</si>
  <si>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</si>
  <si>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</si>
  <si>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</si>
  <si>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</si>
  <si>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</si>
  <si>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</si>
  <si>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</si>
  <si>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</si>
  <si>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</si>
  <si>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</si>
  <si>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</si>
  <si>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</si>
  <si>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</si>
  <si>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</si>
  <si>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</si>
  <si>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</si>
  <si>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</si>
  <si>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</si>
  <si>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</si>
  <si>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</si>
  <si>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</si>
  <si>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</si>
  <si>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</si>
  <si>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</si>
  <si>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</si>
  <si>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</si>
  <si>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</si>
  <si>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</si>
  <si>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</si>
  <si>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</si>
  <si>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</si>
  <si>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</si>
  <si>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</si>
  <si>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</si>
  <si>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</si>
  <si>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</si>
  <si>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</si>
  <si>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</si>
  <si>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</si>
  <si>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</si>
  <si>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</si>
  <si>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</si>
  <si>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</si>
  <si>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</si>
  <si>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</si>
  <si>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</si>
  <si>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</si>
  <si>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</si>
  <si>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</si>
  <si>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</si>
  <si>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</si>
  <si>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</si>
  <si>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</si>
  <si>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</si>
  <si>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</si>
  <si>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</si>
  <si>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</si>
  <si>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</si>
  <si>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</si>
  <si>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</si>
  <si>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</si>
  <si>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</si>
  <si>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</si>
  <si>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</si>
  <si>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</si>
  <si>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</si>
  <si>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</si>
  <si>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</si>
  <si>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</si>
  <si>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</si>
  <si>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</si>
  <si>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</si>
  <si>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</si>
  <si>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</si>
  <si>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</si>
  <si>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</si>
  <si>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</si>
  <si>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</si>
  <si>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</si>
  <si>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</si>
  <si>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</si>
  <si>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</si>
  <si>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</si>
  <si>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</si>
  <si>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</si>
  <si>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</si>
  <si>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</si>
  <si>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</si>
  <si>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</si>
  <si>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</si>
  <si>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</si>
  <si>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</si>
  <si>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</si>
  <si>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</si>
  <si>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</si>
  <si>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</si>
  <si>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</si>
  <si>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</si>
  <si>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</si>
  <si>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</si>
  <si>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</si>
  <si>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</si>
  <si>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</si>
  <si>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</si>
  <si>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</si>
  <si>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</si>
  <si>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</si>
  <si>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</si>
  <si>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</si>
  <si>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</si>
  <si>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</si>
  <si>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</si>
  <si>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</si>
  <si>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</si>
  <si>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</si>
  <si>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</si>
  <si>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</si>
  <si>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</si>
  <si>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</si>
  <si>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</si>
  <si>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</si>
  <si>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</si>
  <si>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</si>
  <si>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</si>
  <si>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</si>
  <si>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</si>
  <si>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</si>
  <si>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</si>
  <si>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</si>
  <si>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</si>
  <si>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</si>
  <si>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</si>
  <si>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</si>
  <si>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</si>
  <si>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</si>
  <si>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</si>
  <si>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</si>
  <si>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</si>
  <si>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</si>
  <si>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</si>
  <si>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</si>
  <si>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</si>
  <si>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</si>
  <si>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</si>
  <si>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</si>
  <si>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</si>
  <si>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</si>
  <si>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</si>
  <si>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</si>
  <si>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</si>
  <si>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</si>
  <si>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</si>
  <si>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</si>
  <si>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</si>
  <si>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</si>
  <si>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</si>
  <si>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</si>
  <si>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</si>
  <si>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</si>
  <si>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</si>
  <si>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</si>
  <si>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</si>
  <si>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</si>
  <si>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</si>
  <si>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</si>
  <si>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</si>
  <si>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</si>
  <si>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</si>
  <si>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</si>
  <si>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</si>
  <si>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</si>
  <si>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</si>
  <si>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</si>
  <si>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</si>
  <si>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</si>
  <si>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</si>
  <si>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</si>
  <si>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</si>
  <si>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</si>
  <si>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</si>
  <si>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</si>
  <si>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</si>
  <si>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</si>
  <si>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</si>
  <si>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</si>
  <si>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</si>
  <si>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</si>
  <si>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</si>
  <si>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</si>
  <si>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</si>
  <si>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</si>
  <si>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</si>
  <si>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</si>
  <si>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</si>
  <si>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</si>
  <si>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</si>
  <si>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</si>
  <si>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</si>
  <si>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</si>
  <si>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</si>
  <si>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</si>
  <si>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</si>
  <si>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</si>
  <si>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</si>
  <si>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</si>
  <si>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</si>
  <si>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</si>
  <si>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</si>
  <si>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</si>
  <si>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</si>
  <si>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</si>
  <si>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</si>
  <si>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</si>
  <si>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</si>
  <si>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</si>
  <si>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</si>
  <si>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</si>
  <si>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</si>
  <si>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</si>
  <si>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</si>
  <si>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</si>
  <si>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</si>
  <si>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</si>
  <si>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</si>
  <si>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</si>
  <si>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</si>
  <si>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</si>
  <si>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</si>
  <si>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</si>
  <si>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</si>
  <si>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</si>
  <si>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</si>
  <si>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</si>
  <si>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</si>
  <si>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</si>
  <si>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</si>
  <si>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</si>
  <si>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</si>
  <si>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</si>
  <si>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</si>
  <si>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</si>
  <si>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</si>
  <si>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</si>
  <si>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</si>
  <si>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</si>
  <si>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</si>
  <si>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</si>
  <si>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</si>
  <si>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</si>
  <si>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</si>
  <si>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</si>
  <si>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</si>
  <si>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</si>
  <si>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</si>
  <si>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</si>
  <si>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</si>
  <si>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</si>
  <si>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</si>
  <si>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</si>
  <si>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</si>
  <si>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</si>
  <si>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</si>
  <si>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</si>
  <si>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</si>
  <si>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</si>
  <si>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</si>
  <si>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</si>
  <si>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</si>
  <si>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</si>
  <si>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</si>
  <si>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</si>
  <si>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</si>
  <si>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</si>
  <si>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</si>
  <si>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</si>
  <si>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</si>
  <si>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</si>
  <si>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</si>
  <si>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</si>
  <si>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</si>
  <si>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</si>
  <si>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</si>
  <si>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</si>
  <si>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</si>
  <si>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</si>
  <si>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</si>
  <si>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</si>
  <si>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</si>
  <si>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</si>
  <si>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</si>
  <si>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</si>
  <si>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</si>
  <si>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</si>
  <si>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</si>
  <si>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</si>
  <si>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</si>
  <si>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</si>
  <si>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</si>
  <si>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</si>
  <si>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</si>
  <si>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</si>
  <si>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</si>
  <si>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</si>
  <si>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</si>
  <si>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</si>
  <si>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</si>
  <si>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</si>
  <si>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</si>
  <si>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</si>
  <si>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</si>
  <si>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</si>
  <si>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</si>
  <si>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</si>
  <si>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</si>
  <si>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</si>
  <si>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</si>
  <si>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</si>
  <si>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</si>
  <si>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</si>
  <si>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</si>
  <si>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</si>
  <si>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</si>
  <si>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</si>
  <si>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</si>
  <si>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</si>
  <si>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</si>
  <si>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</si>
  <si>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</si>
  <si>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</si>
  <si>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</si>
  <si>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</si>
  <si>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</si>
  <si>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</si>
  <si>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</si>
  <si>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</si>
  <si>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</si>
  <si>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</si>
  <si>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</si>
  <si>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</si>
  <si>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</si>
  <si>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</si>
  <si>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</si>
  <si>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</si>
  <si>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</si>
  <si>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</si>
  <si>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</si>
  <si>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</si>
  <si>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</si>
  <si>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</si>
  <si>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</si>
  <si>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</si>
  <si>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</si>
  <si>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</si>
  <si>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</si>
  <si>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</si>
  <si>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</si>
  <si>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</si>
  <si>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</si>
  <si>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</si>
  <si>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</si>
  <si>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</si>
  <si>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</si>
  <si>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</si>
  <si>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</si>
  <si>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</si>
  <si>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</si>
  <si>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</si>
  <si>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</si>
  <si>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</si>
  <si>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</si>
  <si>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</si>
  <si>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</si>
  <si>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</si>
  <si>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</si>
  <si>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</si>
  <si>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</si>
  <si>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</si>
  <si>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</si>
  <si>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</si>
  <si>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</si>
  <si>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</si>
  <si>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</si>
  <si>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</si>
  <si>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</si>
  <si>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</si>
  <si>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</si>
  <si>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</si>
  <si>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</si>
  <si>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</si>
  <si>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</si>
  <si>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</si>
  <si>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</si>
  <si>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</si>
  <si>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</si>
  <si>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</si>
  <si>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</si>
  <si>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</si>
  <si>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</si>
  <si>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</si>
  <si>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</si>
  <si>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</si>
  <si>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</si>
  <si>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</si>
  <si>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</si>
  <si>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</si>
  <si>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</si>
  <si>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</si>
  <si>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</si>
  <si>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</si>
  <si>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</si>
  <si>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</si>
  <si>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</si>
  <si>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</si>
  <si>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</si>
  <si>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</si>
  <si>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</si>
  <si>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</si>
  <si>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</si>
  <si>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</si>
  <si>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</si>
  <si>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</si>
  <si>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</si>
  <si>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</si>
  <si>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</si>
  <si>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</si>
  <si>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</si>
  <si>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</si>
  <si>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</si>
  <si>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</si>
  <si>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</si>
  <si>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</si>
  <si>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</si>
  <si>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</si>
  <si>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</si>
  <si>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</si>
  <si>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</si>
  <si>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</si>
  <si>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</si>
  <si>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</si>
  <si>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</si>
  <si>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</si>
  <si>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</si>
  <si>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</si>
  <si>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</si>
  <si>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</si>
  <si>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</si>
  <si>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</si>
  <si>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</si>
  <si>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</si>
  <si>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</si>
  <si>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</si>
  <si>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</si>
  <si>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</si>
  <si>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</si>
  <si>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</si>
  <si>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</si>
  <si>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</si>
  <si>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</si>
  <si>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</si>
  <si>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</si>
  <si>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</si>
  <si>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</si>
  <si>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</si>
  <si>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</si>
  <si>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</si>
  <si>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</si>
  <si>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</si>
  <si>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</si>
  <si>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</si>
  <si>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</si>
  <si>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</si>
  <si>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</si>
  <si>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</si>
  <si>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</si>
  <si>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</si>
  <si>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</si>
  <si>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</si>
  <si>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</si>
  <si>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</si>
  <si>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</si>
  <si>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</si>
  <si>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</si>
  <si>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</si>
  <si>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</si>
  <si>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</si>
  <si>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</si>
  <si>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</si>
  <si>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</si>
  <si>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</si>
  <si>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</si>
  <si>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</si>
  <si>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</si>
  <si>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</si>
  <si>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</si>
  <si>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</si>
  <si>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</si>
  <si>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</si>
  <si>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</si>
  <si>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</si>
  <si>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</si>
  <si>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</si>
  <si>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</si>
  <si>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</si>
  <si>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</si>
  <si>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</si>
  <si>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</si>
  <si>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</si>
  <si>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</si>
  <si>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</si>
  <si>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</si>
  <si>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</si>
  <si>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</si>
  <si>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</si>
  <si>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</si>
  <si>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</si>
  <si>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</si>
  <si>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</si>
  <si>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</si>
  <si>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</si>
  <si>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</si>
  <si>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</si>
  <si>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</si>
  <si>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</si>
  <si>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</si>
  <si>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</si>
  <si>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</si>
  <si>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</si>
  <si>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</si>
  <si>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</si>
  <si>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</si>
  <si>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</si>
  <si>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</si>
  <si>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</si>
  <si>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</si>
  <si>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</si>
  <si>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</si>
  <si>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</si>
  <si>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</si>
  <si>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</si>
  <si>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</si>
  <si>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</si>
  <si>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</si>
  <si>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</si>
  <si>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</si>
  <si>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</si>
  <si>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</si>
  <si>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</si>
  <si>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</si>
  <si>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</si>
  <si>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</si>
  <si>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</si>
  <si>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</si>
  <si>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</si>
  <si>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</si>
  <si>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</si>
  <si>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</si>
  <si>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</si>
  <si>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</si>
  <si>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</si>
  <si>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</si>
  <si>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</si>
  <si>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</si>
  <si>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</si>
  <si>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</si>
  <si>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</si>
  <si>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</si>
  <si>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</si>
  <si>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</si>
  <si>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</si>
  <si>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</si>
  <si>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</si>
  <si>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</si>
  <si>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</si>
  <si>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</si>
  <si>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</si>
  <si>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</si>
  <si>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</si>
  <si>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</si>
  <si>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</si>
  <si>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</si>
  <si>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</si>
  <si>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</si>
  <si>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</si>
  <si>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</si>
  <si>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</si>
  <si>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</si>
  <si>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</si>
  <si>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</si>
  <si>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</si>
  <si>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</si>
  <si>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</si>
  <si>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</si>
  <si>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</si>
  <si>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</si>
  <si>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</si>
  <si>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</si>
  <si>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</si>
  <si>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</si>
  <si>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</si>
  <si>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</si>
  <si>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</si>
  <si>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</si>
  <si>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</si>
  <si>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</si>
  <si>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</si>
  <si>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</si>
  <si>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</si>
  <si>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</si>
  <si>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</si>
  <si>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</si>
  <si>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</si>
  <si>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</si>
  <si>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</si>
  <si>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</si>
  <si>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</si>
  <si>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</si>
  <si>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</si>
  <si>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</si>
  <si>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</si>
  <si>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</si>
  <si>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</si>
  <si>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</si>
  <si>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</si>
  <si>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</si>
  <si>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</si>
  <si>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</si>
  <si>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</si>
  <si>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</si>
  <si>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</si>
  <si>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</si>
  <si>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</si>
  <si>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</si>
  <si>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</si>
  <si>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</si>
  <si>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</si>
  <si>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</si>
  <si>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</si>
  <si>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</si>
  <si>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</si>
  <si>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</si>
  <si>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</si>
  <si>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</si>
  <si>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</si>
  <si>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</si>
  <si>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</si>
  <si>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</si>
  <si>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</si>
  <si>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</si>
  <si>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</si>
  <si>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</si>
  <si>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</si>
  <si>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</si>
  <si>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</si>
  <si>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</si>
  <si>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</si>
  <si>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</si>
  <si>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</si>
  <si>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</si>
  <si>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</si>
  <si>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</si>
  <si>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</si>
  <si>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</si>
  <si>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</si>
  <si>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</si>
  <si>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</si>
  <si>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</si>
  <si>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</si>
  <si>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</si>
  <si>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</si>
  <si>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</si>
  <si>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</si>
  <si>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</si>
  <si>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</si>
  <si>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</si>
  <si>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</si>
  <si>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</si>
  <si>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</si>
  <si>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</si>
  <si>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</si>
  <si>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</si>
  <si>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</si>
  <si>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</si>
  <si>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</si>
  <si>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</si>
  <si>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</si>
  <si>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</si>
  <si>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</si>
  <si>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</si>
  <si>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</si>
  <si>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</si>
  <si>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</si>
  <si>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</si>
  <si>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</si>
  <si>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</si>
  <si>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</si>
  <si>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</si>
  <si>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</si>
  <si>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</si>
  <si>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</si>
  <si>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</si>
  <si>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</si>
  <si>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</si>
  <si>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</si>
  <si>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</si>
  <si>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</si>
  <si>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</si>
  <si>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</si>
  <si>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</si>
  <si>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</si>
  <si>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</si>
  <si>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</si>
  <si>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</si>
  <si>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</si>
  <si>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</si>
  <si>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</si>
  <si>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</si>
  <si>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</si>
  <si>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</si>
  <si>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</si>
  <si>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</si>
  <si>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</si>
  <si>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</si>
  <si>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</si>
  <si>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</si>
  <si>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</si>
  <si>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</si>
  <si>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</si>
  <si>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</si>
  <si>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</si>
  <si>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</si>
  <si>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</si>
  <si>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</si>
  <si>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</si>
  <si>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</si>
  <si>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</si>
  <si>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</si>
  <si>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</si>
  <si>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</si>
  <si>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</si>
  <si>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</si>
  <si>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</si>
  <si>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</si>
  <si>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</si>
  <si>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</si>
  <si>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</si>
  <si>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</si>
  <si>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</si>
  <si>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</si>
  <si>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</si>
  <si>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</si>
  <si>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</si>
  <si>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</si>
  <si>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</si>
  <si>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</si>
  <si>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</si>
  <si>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</si>
  <si>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</si>
  <si>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</si>
  <si>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</si>
  <si>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</si>
  <si>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</si>
  <si>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</si>
  <si>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</si>
  <si>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</si>
  <si>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</si>
  <si>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</si>
  <si>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</si>
  <si>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</si>
  <si>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</si>
  <si>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</si>
  <si>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</si>
  <si>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</si>
  <si>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</si>
  <si>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</si>
  <si>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</si>
  <si>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</si>
  <si>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</si>
  <si>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</si>
  <si>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</si>
  <si>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</si>
  <si>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</si>
  <si>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</si>
  <si>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</si>
  <si>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</si>
  <si>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</si>
  <si>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</si>
  <si>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</si>
  <si>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</si>
  <si>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</si>
  <si>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</si>
  <si>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</si>
  <si>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</si>
  <si>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</si>
  <si>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</si>
  <si>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</si>
  <si>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</si>
  <si>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</si>
  <si>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</si>
  <si>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</si>
  <si>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</si>
  <si>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</si>
  <si>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</si>
  <si>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</si>
  <si>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</si>
  <si>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</si>
  <si>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</si>
  <si>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</si>
  <si>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</si>
  <si>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</si>
  <si>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</si>
  <si>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</si>
  <si>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</si>
  <si>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</si>
  <si>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</si>
  <si>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</si>
  <si>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</si>
  <si>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</si>
  <si>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</si>
  <si>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</si>
  <si>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</si>
  <si>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</si>
  <si>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</si>
  <si>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</si>
  <si>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</si>
  <si>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</si>
  <si>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</si>
  <si>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</si>
  <si>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</si>
  <si>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</si>
  <si>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</si>
  <si>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</si>
  <si>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</si>
  <si>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</si>
  <si>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</si>
  <si>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</si>
  <si>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</si>
  <si>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</si>
  <si>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</si>
  <si>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</si>
  <si>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</si>
  <si>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</si>
  <si>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</si>
  <si>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</si>
  <si>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</si>
  <si>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</si>
  <si>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</si>
  <si>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</si>
  <si>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</si>
  <si>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</si>
  <si>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</si>
  <si>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</si>
  <si>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</si>
  <si>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</si>
  <si>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</si>
  <si>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</si>
  <si>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</si>
  <si>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</si>
  <si>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</si>
  <si>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</si>
  <si>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</si>
  <si>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</si>
  <si>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</si>
  <si>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</si>
  <si>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</si>
  <si>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</si>
  <si>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</si>
  <si>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</si>
  <si>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</si>
  <si>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</si>
  <si>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</si>
  <si>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</si>
  <si>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</si>
  <si>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</si>
  <si>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</si>
  <si>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</si>
  <si>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</si>
  <si>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</si>
  <si>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</si>
  <si>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</si>
  <si>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</si>
  <si>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</si>
  <si>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</si>
  <si>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</si>
  <si>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</si>
  <si>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</si>
  <si>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</si>
  <si>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</si>
  <si>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</si>
  <si>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</si>
  <si>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</si>
  <si>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</si>
  <si>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</si>
  <si>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</si>
  <si>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</si>
  <si>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</si>
  <si>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</si>
  <si>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</si>
  <si>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</si>
  <si>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</si>
  <si>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</si>
  <si>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</si>
  <si>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</si>
  <si>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</si>
  <si>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</si>
  <si>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</si>
  <si>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</si>
  <si>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</si>
  <si>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</si>
  <si>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</si>
  <si>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</si>
  <si>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</si>
  <si>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</si>
  <si>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</si>
  <si>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</si>
  <si>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</si>
  <si>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</si>
  <si>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</si>
  <si>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</si>
  <si>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</si>
  <si>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</si>
  <si>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</si>
  <si>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</si>
  <si>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</si>
  <si>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</si>
  <si>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</si>
  <si>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</si>
  <si>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</si>
  <si>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</si>
  <si>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</si>
  <si>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</si>
  <si>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</si>
  <si>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</si>
  <si>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</si>
  <si>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</si>
  <si>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</si>
  <si>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</si>
  <si>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</si>
  <si>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</si>
  <si>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</si>
  <si>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</si>
  <si>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</si>
  <si>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</si>
  <si>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</si>
  <si>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</si>
  <si>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</si>
  <si>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</si>
  <si>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</si>
  <si>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</si>
  <si>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</si>
  <si>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</si>
  <si>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</si>
  <si>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</si>
  <si>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</si>
  <si>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</si>
  <si>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</si>
  <si>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</si>
  <si>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</si>
  <si>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</si>
  <si>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</si>
  <si>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</si>
  <si>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</si>
  <si>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</si>
  <si>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</si>
  <si>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</si>
  <si>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</si>
  <si>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</si>
  <si>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</si>
  <si>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</si>
  <si>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</si>
  <si>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</si>
  <si>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</si>
  <si>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</si>
  <si>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</si>
  <si>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</si>
  <si>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</si>
  <si>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</si>
  <si>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</si>
  <si>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</si>
  <si>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</si>
  <si>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</si>
  <si>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</si>
  <si>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</si>
  <si>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</si>
  <si>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</si>
  <si>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</si>
  <si>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</si>
  <si>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</si>
  <si>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</si>
  <si>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</si>
  <si>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</si>
  <si>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</si>
  <si>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</si>
  <si>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</si>
  <si>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</si>
  <si>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</si>
  <si>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</si>
  <si>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</si>
  <si>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</si>
  <si>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</si>
  <si>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</si>
  <si>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</si>
  <si>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</si>
  <si>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</si>
  <si>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</si>
  <si>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</si>
  <si>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</si>
  <si>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</si>
  <si>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</si>
  <si>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</si>
  <si>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</si>
  <si>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</si>
  <si>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</si>
  <si>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</si>
  <si>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</si>
  <si>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</si>
  <si>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</si>
  <si>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</si>
  <si>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</si>
  <si>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</si>
  <si>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</si>
  <si>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</si>
  <si>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</si>
  <si>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</si>
  <si>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</si>
  <si>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</si>
  <si>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</si>
  <si>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</si>
  <si>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</si>
  <si>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</si>
  <si>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</si>
  <si>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</si>
  <si>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</si>
  <si>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</si>
  <si>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</si>
  <si>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</si>
  <si>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</si>
  <si>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</si>
  <si>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</si>
  <si>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</si>
  <si>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</si>
  <si>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</si>
  <si>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</si>
  <si>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</si>
  <si>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</si>
  <si>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</si>
  <si>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</si>
  <si>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</si>
  <si>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</si>
  <si>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</si>
  <si>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</si>
  <si>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</si>
  <si>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</si>
  <si>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</si>
  <si>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</si>
  <si>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</si>
  <si>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</si>
  <si>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</si>
  <si>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</si>
  <si>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</si>
  <si>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</si>
  <si>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</si>
  <si>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</si>
  <si>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</si>
  <si>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</si>
  <si>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</si>
  <si>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</si>
  <si>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</si>
  <si>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</si>
  <si>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</si>
  <si>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</si>
  <si>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</si>
  <si>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</si>
  <si>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</si>
  <si>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</si>
  <si>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</si>
  <si>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</si>
  <si>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</si>
  <si>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</si>
  <si>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</si>
  <si>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</si>
  <si>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</si>
  <si>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</si>
  <si>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</si>
  <si>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</si>
  <si>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</si>
  <si>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</si>
  <si>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</si>
  <si>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</si>
  <si>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</si>
  <si>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</si>
  <si>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</si>
  <si>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</si>
  <si>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</si>
  <si>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</si>
  <si>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</si>
  <si>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</si>
  <si>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</si>
  <si>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</si>
  <si>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</si>
  <si>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</si>
  <si>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</si>
  <si>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</si>
  <si>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</si>
  <si>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</si>
  <si>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</si>
  <si>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</si>
  <si>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</si>
  <si>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</si>
  <si>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</si>
  <si>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</si>
  <si>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</si>
  <si>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</si>
  <si>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</si>
  <si>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</si>
  <si>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</si>
  <si>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</si>
  <si>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</si>
  <si>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</si>
  <si>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</si>
  <si>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</si>
  <si>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</si>
  <si>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</si>
  <si>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</si>
  <si>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</si>
  <si>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</si>
  <si>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</si>
  <si>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</si>
  <si>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</si>
  <si>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</si>
  <si>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</si>
  <si>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</si>
  <si>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</si>
  <si>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</si>
  <si>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</si>
  <si>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</si>
  <si>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</si>
  <si>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</si>
  <si>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</si>
  <si>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</si>
  <si>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</si>
  <si>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</si>
  <si>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</si>
  <si>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</si>
  <si>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</si>
  <si>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</si>
  <si>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</si>
  <si>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</si>
  <si>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</si>
  <si>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</si>
  <si>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</si>
  <si>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</si>
  <si>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</si>
  <si>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</si>
  <si>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</si>
  <si>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</si>
  <si>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</si>
  <si>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</si>
  <si>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</si>
  <si>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</si>
  <si>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</si>
  <si>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</si>
  <si>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</si>
  <si>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</si>
  <si>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</si>
  <si>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</si>
  <si>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</si>
  <si>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</si>
  <si>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</si>
  <si>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</si>
  <si>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</si>
  <si>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</si>
  <si>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</si>
  <si>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</si>
  <si>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</si>
  <si>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</si>
  <si>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</si>
  <si>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</si>
  <si>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</si>
  <si>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</si>
  <si>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</si>
  <si>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</si>
  <si>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</si>
  <si>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</si>
  <si>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</si>
  <si>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</si>
  <si>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</si>
  <si>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</si>
  <si>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</si>
  <si>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</si>
  <si>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</si>
  <si>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</si>
  <si>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</si>
  <si>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</si>
  <si>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</si>
  <si>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</si>
  <si>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</si>
  <si>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</si>
  <si>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</si>
  <si>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</si>
  <si>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</si>
  <si>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</si>
  <si>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</si>
  <si>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</si>
  <si>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</si>
  <si>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</si>
  <si>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</si>
  <si>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</si>
  <si>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</si>
  <si>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</si>
  <si>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</si>
  <si>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</si>
  <si>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</si>
  <si>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</si>
  <si>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</si>
  <si>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</si>
  <si>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</si>
  <si>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</si>
  <si>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</si>
  <si>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</si>
  <si>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</si>
  <si>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</si>
  <si>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</si>
  <si>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</si>
  <si>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</si>
  <si>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</si>
  <si>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</si>
  <si>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</si>
  <si>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</si>
  <si>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</si>
  <si>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</si>
  <si>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</si>
  <si>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</si>
  <si>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</si>
  <si>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</si>
  <si>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</si>
  <si>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</si>
  <si>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</si>
  <si>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</si>
  <si>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</si>
  <si>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</si>
  <si>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</si>
  <si>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</si>
  <si>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</si>
  <si>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</si>
  <si>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</si>
  <si>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</si>
  <si>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</si>
  <si>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</si>
  <si>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</si>
  <si>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</si>
  <si>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</si>
  <si>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</si>
  <si>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</si>
  <si>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</si>
  <si>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</si>
  <si>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</si>
  <si>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</si>
  <si>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</si>
  <si>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</si>
  <si>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</si>
  <si>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</si>
  <si>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</si>
  <si>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</si>
  <si>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</si>
  <si>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</si>
  <si>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</si>
  <si>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</si>
  <si>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</si>
  <si>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</si>
  <si>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</si>
  <si>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</si>
  <si>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</si>
  <si>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</si>
  <si>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</si>
  <si>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</si>
  <si>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</si>
  <si>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</si>
  <si>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</si>
  <si>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</si>
  <si>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</si>
  <si>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</si>
  <si>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</si>
  <si>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</si>
  <si>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</si>
  <si>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</si>
  <si>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</si>
  <si>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</si>
  <si>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</si>
  <si>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</si>
  <si>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</si>
  <si>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</si>
  <si>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</si>
  <si>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</si>
  <si>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</si>
  <si>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</si>
  <si>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</si>
  <si>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</si>
  <si>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</si>
  <si>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</si>
  <si>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</si>
  <si>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</si>
  <si>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</si>
  <si>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</si>
  <si>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</si>
  <si>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</si>
  <si>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</si>
  <si>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</si>
  <si>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</si>
  <si>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</si>
  <si>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</si>
  <si>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</si>
  <si>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</si>
  <si>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</si>
  <si>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</si>
  <si>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</si>
  <si>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</si>
  <si>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</si>
  <si>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</si>
  <si>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</si>
  <si>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</si>
  <si>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</si>
  <si>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</si>
  <si>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</si>
  <si>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</si>
  <si>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</si>
  <si>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</si>
  <si>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</si>
  <si>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</si>
  <si>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</si>
  <si>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</si>
  <si>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</si>
  <si>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</si>
  <si>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</si>
  <si>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</si>
  <si>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</si>
  <si>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</si>
  <si>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</si>
  <si>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</si>
  <si>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</si>
  <si>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</si>
  <si>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</si>
  <si>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</si>
  <si>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</si>
  <si>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</si>
  <si>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</si>
  <si>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</si>
  <si>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</si>
  <si>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</si>
  <si>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</si>
  <si>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</si>
  <si>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</si>
  <si>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</si>
  <si>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</si>
  <si>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</si>
  <si>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</si>
  <si>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</si>
  <si>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</si>
  <si>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</si>
  <si>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</si>
  <si>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</si>
  <si>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</si>
  <si>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</si>
  <si>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</si>
  <si>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</si>
  <si>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</si>
  <si>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</si>
  <si>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</si>
  <si>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</si>
  <si>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</si>
  <si>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</si>
  <si>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</si>
  <si>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</si>
  <si>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</si>
  <si>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</si>
  <si>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</si>
  <si>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</si>
  <si>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</si>
  <si>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</si>
  <si>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</si>
  <si>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</si>
  <si>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</si>
  <si>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</si>
  <si>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</si>
  <si>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</si>
  <si>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</si>
  <si>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</si>
  <si>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</si>
  <si>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</si>
  <si>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</si>
  <si>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</si>
  <si>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</si>
  <si>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</si>
  <si>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</si>
  <si>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</si>
  <si>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</si>
  <si>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</si>
  <si>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</si>
  <si>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</si>
  <si>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</si>
  <si>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</si>
  <si>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</si>
  <si>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</si>
  <si>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</si>
  <si>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</si>
  <si>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</si>
  <si>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</si>
  <si>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</si>
  <si>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</si>
  <si>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</si>
  <si>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</si>
  <si>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</si>
  <si>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</si>
  <si>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</si>
  <si>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</si>
  <si>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</si>
  <si>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</si>
  <si>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</si>
  <si>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</si>
  <si>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</si>
  <si>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</si>
  <si>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</si>
  <si>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</si>
  <si>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</si>
  <si>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</si>
  <si>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</si>
  <si>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</si>
  <si>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</si>
  <si>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</si>
  <si>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</si>
  <si>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</si>
  <si>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</si>
  <si>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</si>
  <si>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</si>
  <si>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</si>
  <si>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</si>
  <si>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</si>
  <si>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</si>
  <si>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</si>
  <si>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</si>
  <si>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</si>
  <si>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</si>
  <si>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</si>
  <si>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</si>
  <si>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</si>
  <si>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</si>
  <si>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</si>
  <si>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</si>
  <si>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</si>
  <si>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</si>
  <si>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</si>
  <si>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</si>
  <si>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</si>
  <si>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</si>
  <si>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</si>
  <si>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</si>
  <si>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</si>
  <si>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</si>
  <si>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</si>
  <si>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</si>
  <si>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</si>
  <si>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</si>
  <si>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</si>
  <si>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</si>
  <si>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</si>
  <si>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</si>
  <si>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</si>
  <si>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</si>
  <si>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</si>
  <si>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</si>
  <si>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</si>
  <si>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</si>
  <si>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</si>
  <si>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</si>
  <si>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</si>
  <si>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</si>
  <si>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</si>
  <si>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</si>
  <si>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</si>
  <si>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</si>
  <si>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</si>
  <si>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</si>
  <si>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</si>
  <si>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</si>
  <si>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</si>
  <si>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</si>
  <si>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</si>
  <si>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</si>
  <si>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</si>
  <si>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</si>
  <si>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</si>
  <si>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</si>
  <si>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</si>
  <si>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</si>
  <si>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</si>
  <si>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</si>
  <si>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</si>
  <si>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</si>
  <si>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</si>
  <si>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</si>
  <si>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</si>
  <si>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</si>
  <si>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</si>
  <si>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</si>
  <si>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</si>
  <si>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</si>
  <si>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</si>
  <si>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</si>
  <si>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</si>
  <si>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</si>
  <si>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</si>
  <si>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</si>
  <si>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</si>
  <si>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</si>
  <si>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</si>
  <si>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</si>
  <si>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</si>
  <si>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</si>
  <si>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</si>
  <si>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</si>
  <si>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</si>
  <si>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</si>
  <si>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</si>
  <si>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</si>
  <si>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</si>
  <si>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</si>
  <si>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</si>
  <si>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</si>
  <si>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</si>
  <si>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</si>
  <si>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</si>
  <si>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</si>
  <si>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</si>
  <si>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</si>
  <si>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</si>
  <si>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</si>
  <si>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</si>
  <si>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</si>
  <si>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</si>
  <si>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</si>
  <si>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</si>
  <si>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</si>
  <si>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</si>
  <si>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</si>
  <si>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</si>
  <si>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</si>
  <si>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</si>
  <si>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</si>
  <si>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</si>
  <si>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</si>
  <si>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</si>
  <si>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</si>
  <si>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</si>
  <si>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</si>
  <si>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</si>
  <si>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</si>
  <si>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</si>
  <si>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</si>
  <si>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</si>
  <si>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</si>
  <si>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</si>
  <si>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</si>
  <si>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</si>
  <si>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</si>
  <si>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</si>
  <si>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</si>
  <si>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</si>
  <si>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</si>
  <si>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</si>
  <si>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</si>
  <si>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</si>
  <si>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</si>
  <si>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</si>
  <si>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</si>
  <si>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</si>
  <si>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</si>
  <si>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</si>
  <si>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</si>
  <si>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</si>
  <si>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</si>
  <si>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</si>
  <si>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</si>
  <si>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</si>
  <si>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</si>
  <si>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</si>
  <si>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</si>
  <si>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</si>
  <si>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</si>
  <si>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</si>
  <si>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</si>
  <si>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</si>
  <si>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</si>
  <si>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</si>
  <si>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</si>
  <si>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</si>
  <si>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</si>
  <si>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</si>
  <si>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</si>
  <si>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</si>
  <si>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</si>
  <si>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</si>
  <si>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</si>
  <si>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</si>
  <si>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</si>
  <si>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</si>
  <si>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</si>
  <si>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</si>
  <si>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</si>
  <si>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</si>
  <si>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</si>
  <si>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</si>
  <si>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</si>
  <si>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</si>
  <si>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</si>
  <si>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</si>
  <si>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</si>
  <si>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</si>
  <si>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</si>
  <si>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</si>
  <si>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</si>
  <si>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</si>
  <si>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</si>
  <si>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</si>
  <si>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</si>
  <si>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</si>
  <si>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</si>
  <si>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</si>
  <si>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</si>
  <si>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</si>
  <si>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</si>
  <si>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</si>
  <si>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</si>
  <si>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</si>
  <si>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</si>
  <si>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</si>
  <si>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</si>
  <si>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</si>
  <si>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</si>
  <si>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</si>
  <si>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</si>
  <si>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</si>
  <si>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</si>
  <si>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</si>
  <si>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</si>
  <si>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</si>
  <si>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</si>
  <si>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</si>
  <si>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</si>
  <si>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</si>
  <si>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</si>
  <si>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</si>
  <si>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</si>
  <si>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</si>
  <si>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</si>
  <si>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</si>
  <si>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</si>
  <si>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</si>
  <si>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</si>
  <si>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</si>
  <si>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</si>
  <si>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</si>
  <si>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</si>
  <si>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</si>
  <si>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</si>
  <si>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</si>
  <si>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</si>
  <si>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</si>
  <si>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</si>
  <si>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</si>
  <si>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</si>
  <si>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</si>
  <si>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</si>
  <si>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</si>
  <si>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</si>
  <si>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</si>
  <si>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</si>
  <si>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</si>
  <si>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</si>
  <si>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</si>
  <si>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</si>
  <si>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</si>
  <si>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</si>
  <si>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</si>
  <si>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</si>
  <si>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</si>
  <si>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</si>
  <si>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</si>
  <si>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</si>
  <si>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</si>
  <si>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</si>
  <si>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</si>
  <si>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</si>
  <si>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</si>
  <si>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</si>
  <si>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</si>
  <si>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</si>
  <si>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</si>
  <si>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</si>
  <si>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</si>
  <si>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</si>
  <si>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</si>
  <si>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</si>
  <si>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</si>
  <si>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</si>
  <si>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</si>
  <si>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</si>
  <si>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</si>
  <si>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</si>
  <si>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</si>
  <si>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</si>
  <si>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</si>
  <si>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</si>
  <si>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</si>
  <si>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</si>
  <si>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</si>
  <si>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</si>
  <si>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</si>
  <si>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</si>
  <si>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</si>
  <si>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</si>
  <si>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</si>
  <si>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</si>
  <si>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</si>
  <si>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</si>
  <si>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</si>
  <si>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</si>
  <si>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</si>
  <si>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</si>
  <si>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</si>
  <si>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</si>
  <si>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</si>
  <si>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</si>
  <si>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</si>
  <si>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</si>
  <si>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</si>
  <si>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</si>
  <si>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</si>
  <si>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</si>
  <si>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</si>
  <si>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</si>
  <si>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</si>
  <si>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</si>
  <si>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</si>
  <si>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</si>
  <si>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</si>
  <si>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</si>
  <si>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</si>
  <si>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</si>
  <si>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</si>
  <si>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</si>
  <si>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</si>
  <si>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</si>
  <si>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</si>
  <si>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</si>
  <si>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</si>
  <si>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</si>
  <si>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</si>
  <si>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</si>
  <si>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</si>
  <si>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</si>
  <si>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</si>
  <si>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</si>
  <si>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</si>
  <si>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</si>
  <si>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</si>
  <si>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</si>
  <si>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</si>
  <si>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</si>
  <si>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</si>
  <si>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</si>
  <si>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</si>
  <si>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</si>
  <si>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</si>
  <si>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</si>
  <si>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</si>
  <si>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</si>
  <si>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</si>
  <si>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</si>
  <si>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</si>
  <si>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</si>
  <si>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</si>
  <si>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</si>
  <si>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</si>
  <si>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</si>
  <si>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</si>
  <si>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</si>
  <si>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</si>
  <si>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</si>
  <si>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</si>
  <si>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</si>
  <si>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</si>
  <si>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</si>
  <si>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</si>
  <si>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</si>
  <si>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</si>
  <si>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</si>
  <si>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</si>
  <si>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</si>
  <si>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</si>
  <si>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</si>
  <si>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</si>
  <si>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</si>
  <si>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</si>
  <si>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</si>
  <si>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</si>
  <si>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</si>
  <si>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</si>
  <si>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</si>
  <si>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</si>
  <si>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</si>
  <si>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</si>
  <si>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</si>
  <si>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</si>
  <si>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</si>
  <si>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</si>
  <si>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</si>
  <si>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</si>
  <si>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</si>
  <si>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</si>
  <si>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</si>
  <si>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</si>
  <si>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</si>
  <si>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</si>
  <si>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</si>
  <si>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</si>
  <si>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</si>
  <si>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</si>
  <si>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</si>
  <si>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</si>
  <si>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</si>
  <si>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</si>
  <si>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</si>
  <si>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</si>
  <si>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</si>
  <si>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</si>
  <si>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</si>
  <si>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</si>
  <si>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</si>
  <si>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</si>
  <si>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</si>
  <si>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</si>
  <si>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</si>
  <si>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</si>
  <si>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</si>
  <si>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</si>
  <si>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</si>
  <si>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</si>
  <si>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</si>
  <si>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</si>
  <si>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</si>
  <si>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</si>
  <si>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</si>
  <si>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</si>
  <si>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</si>
  <si>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</si>
  <si>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</si>
  <si>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</si>
  <si>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</si>
  <si>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</si>
  <si>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</si>
  <si>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</si>
  <si>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</si>
  <si>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</si>
  <si>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</si>
  <si>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</si>
  <si>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</si>
  <si>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</si>
  <si>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</si>
  <si>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</si>
  <si>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</si>
  <si>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</si>
  <si>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</si>
  <si>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</si>
  <si>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</si>
  <si>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</si>
  <si>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</si>
  <si>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</si>
  <si>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</si>
  <si>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</si>
  <si>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</si>
  <si>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</si>
  <si>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</si>
  <si>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</si>
  <si>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</si>
  <si>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</si>
  <si>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</si>
  <si>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</si>
  <si>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</si>
  <si>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</si>
  <si>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</si>
  <si>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</si>
  <si>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</si>
  <si>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</si>
  <si>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</si>
  <si>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</si>
  <si>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</si>
  <si>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</si>
  <si>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</si>
  <si>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</si>
  <si>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</si>
  <si>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</si>
  <si>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</si>
  <si>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</si>
  <si>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</si>
  <si>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</si>
  <si>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</si>
  <si>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</si>
  <si>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</si>
  <si>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</si>
  <si>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</si>
  <si>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</si>
  <si>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</si>
  <si>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</si>
  <si>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</si>
  <si>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</si>
  <si>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</si>
  <si>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</si>
  <si>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</si>
  <si>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</si>
  <si>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</si>
  <si>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</si>
  <si>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</si>
  <si>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</si>
  <si>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</si>
  <si>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</si>
  <si>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</si>
  <si>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</si>
  <si>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</si>
  <si>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</si>
  <si>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</si>
  <si>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</si>
  <si>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</si>
  <si>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</si>
  <si>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</si>
  <si>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</si>
  <si>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</si>
  <si>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</si>
  <si>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</si>
  <si>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</si>
  <si>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</si>
  <si>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</si>
  <si>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</si>
  <si>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</si>
  <si>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</si>
  <si>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</si>
  <si>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</si>
  <si>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</si>
  <si>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</si>
  <si>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</si>
  <si>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</si>
  <si>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</si>
  <si>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</si>
  <si>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</si>
  <si>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</si>
  <si>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</si>
  <si>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</si>
  <si>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</si>
  <si>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</si>
  <si>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</si>
  <si>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</si>
  <si>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</si>
  <si>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</si>
  <si>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</si>
  <si>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</si>
  <si>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</si>
  <si>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</si>
  <si>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</si>
  <si>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</si>
  <si>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</si>
  <si>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</si>
  <si>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</si>
  <si>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</si>
  <si>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</si>
  <si>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</si>
  <si>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</si>
  <si>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</si>
  <si>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</si>
  <si>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</si>
  <si>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</si>
  <si>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</si>
  <si>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</si>
  <si>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</si>
  <si>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</si>
  <si>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</si>
  <si>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</si>
  <si>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</si>
  <si>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</si>
  <si>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</si>
  <si>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</si>
  <si>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</si>
  <si>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</si>
  <si>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</si>
  <si>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</si>
  <si>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</si>
  <si>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</si>
  <si>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</si>
  <si>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</si>
  <si>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</si>
  <si>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</si>
  <si>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</si>
  <si>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</si>
  <si>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</si>
  <si>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</si>
  <si>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</si>
  <si>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</si>
  <si>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</si>
  <si>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</si>
  <si>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</si>
  <si>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</si>
  <si>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</si>
  <si>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</si>
  <si>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</si>
  <si>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</si>
  <si>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</si>
  <si>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</si>
  <si>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</si>
  <si>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</si>
  <si>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</si>
  <si>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</si>
  <si>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</si>
  <si>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</si>
  <si>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</si>
  <si>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</si>
  <si>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</si>
  <si>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</si>
  <si>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</si>
  <si>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</si>
  <si>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</si>
  <si>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</si>
  <si>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</si>
  <si>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</si>
  <si>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</si>
  <si>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</si>
  <si>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</si>
  <si>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</si>
  <si>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</si>
  <si>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</si>
  <si>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</si>
  <si>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</si>
  <si>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</si>
  <si>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</si>
  <si>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</si>
  <si>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</si>
  <si>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</si>
  <si>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</si>
  <si>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</si>
  <si>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</si>
  <si>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</si>
  <si>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</si>
  <si>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</si>
  <si>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</si>
  <si>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</si>
  <si>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</si>
  <si>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</si>
  <si>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</si>
  <si>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</si>
  <si>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</si>
  <si>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</si>
  <si>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</si>
  <si>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</si>
  <si>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</si>
  <si>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</si>
  <si>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</si>
  <si>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</si>
  <si>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</si>
  <si>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</si>
  <si>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</si>
  <si>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</si>
  <si>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</si>
  <si>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</si>
  <si>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</si>
  <si>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</si>
  <si>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</si>
  <si>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</si>
  <si>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</si>
  <si>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</si>
  <si>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</si>
  <si>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</si>
  <si>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</si>
  <si>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</si>
  <si>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</si>
  <si>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</si>
  <si>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</si>
  <si>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</si>
  <si>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</si>
  <si>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</si>
  <si>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</si>
  <si>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</si>
  <si>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</si>
  <si>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</si>
  <si>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</si>
  <si>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</si>
  <si>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</si>
  <si>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</si>
  <si>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</si>
  <si>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</si>
  <si>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</si>
  <si>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</si>
  <si>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</si>
  <si>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</si>
  <si>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</si>
  <si>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</si>
  <si>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</si>
  <si>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</si>
  <si>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</si>
  <si>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</si>
  <si>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</si>
  <si>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</si>
  <si>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</si>
  <si>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</si>
  <si>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</si>
  <si>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</si>
  <si>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</si>
  <si>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</si>
  <si>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</si>
  <si>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</si>
  <si>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</si>
  <si>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</si>
  <si>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</si>
  <si>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</si>
  <si>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</si>
  <si>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</si>
  <si>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</si>
  <si>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</si>
  <si>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</si>
  <si>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</si>
  <si>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</si>
  <si>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</si>
  <si>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</si>
  <si>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</si>
  <si>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</si>
  <si>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</si>
  <si>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</si>
  <si>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</si>
  <si>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</si>
  <si>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</si>
  <si>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</si>
  <si>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</si>
  <si>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</si>
  <si>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</si>
  <si>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</si>
  <si>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</si>
  <si>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</si>
  <si>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</si>
  <si>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</si>
  <si>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</si>
  <si>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</si>
  <si>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</si>
  <si>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</si>
  <si>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</si>
  <si>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</si>
  <si>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</si>
  <si>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</si>
  <si>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</si>
  <si>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</si>
  <si>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</si>
  <si>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</si>
  <si>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</si>
  <si>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</si>
  <si>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</si>
  <si>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</si>
  <si>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</si>
  <si>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</si>
  <si>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</si>
  <si>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</si>
  <si>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</si>
  <si>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</si>
  <si>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</si>
  <si>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</si>
  <si>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</si>
  <si>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</si>
  <si>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</si>
  <si>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</si>
  <si>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</si>
  <si>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</si>
  <si>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</si>
  <si>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</si>
  <si>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</si>
  <si>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</si>
  <si>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</si>
  <si>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</si>
  <si>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</si>
  <si>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</si>
  <si>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</si>
  <si>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</si>
  <si>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</si>
  <si>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</si>
  <si>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</si>
  <si>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</si>
  <si>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</si>
  <si>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</si>
  <si>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</si>
  <si>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</si>
  <si>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</si>
  <si>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</si>
  <si>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</si>
  <si>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</si>
  <si>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</si>
  <si>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</si>
  <si>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</si>
  <si>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</si>
  <si>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</si>
  <si>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</si>
  <si>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</si>
  <si>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</si>
  <si>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</si>
  <si>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</si>
  <si>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</si>
  <si>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</si>
  <si>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</si>
  <si>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</si>
  <si>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</si>
  <si>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</si>
  <si>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</si>
  <si>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</si>
  <si>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</si>
  <si>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</si>
  <si>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</si>
  <si>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</si>
  <si>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</si>
  <si>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</si>
  <si>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</si>
  <si>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</si>
  <si>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</si>
  <si>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</si>
  <si>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</si>
  <si>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</si>
  <si>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</si>
  <si>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</si>
  <si>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</si>
  <si>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</si>
  <si>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</si>
  <si>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</si>
  <si>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</si>
  <si>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</si>
  <si>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</si>
  <si>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</si>
  <si>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</si>
  <si>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</si>
  <si>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</si>
  <si>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</si>
  <si>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</si>
  <si>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</si>
  <si>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</si>
  <si>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</si>
  <si>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</si>
  <si>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</si>
  <si>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</si>
  <si>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</si>
  <si>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</si>
  <si>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</si>
  <si>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</si>
  <si>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</si>
  <si>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</si>
  <si>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</si>
  <si>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</si>
  <si>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</si>
  <si>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</si>
  <si>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</si>
  <si>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</si>
  <si>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</si>
  <si>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</si>
  <si>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</si>
  <si>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</si>
  <si>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</si>
  <si>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</si>
  <si>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</si>
  <si>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</si>
  <si>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</si>
  <si>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</si>
  <si>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</si>
  <si>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</si>
  <si>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</si>
  <si>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</si>
  <si>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</si>
  <si>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</si>
  <si>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</si>
  <si>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</si>
  <si>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</si>
  <si>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</si>
  <si>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</si>
  <si>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</si>
  <si>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</si>
  <si>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</si>
  <si>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</si>
  <si>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</si>
  <si>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</si>
  <si>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</si>
  <si>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</si>
  <si>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</si>
  <si>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</si>
  <si>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</si>
  <si>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</si>
  <si>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</si>
  <si>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</si>
  <si>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</si>
  <si>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</si>
  <si>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</si>
  <si>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</si>
  <si>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</si>
  <si>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</si>
  <si>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</si>
  <si>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</si>
  <si>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</si>
  <si>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</si>
  <si>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</si>
  <si>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</si>
  <si>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</si>
  <si>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</si>
  <si>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</si>
  <si>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</si>
  <si>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</si>
  <si>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</si>
  <si>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</si>
  <si>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</si>
  <si>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</si>
  <si>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</si>
  <si>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</si>
  <si>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</si>
  <si>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</si>
  <si>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</si>
  <si>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</si>
  <si>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</si>
  <si>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</si>
  <si>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</si>
  <si>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</si>
  <si>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</si>
  <si>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</si>
  <si>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</si>
  <si>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</si>
  <si>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</si>
  <si>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</si>
  <si>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</si>
  <si>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</si>
  <si>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</si>
  <si>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</si>
  <si>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</si>
  <si>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</si>
  <si>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</si>
  <si>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</si>
  <si>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</si>
  <si>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</si>
  <si>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</si>
  <si>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</si>
  <si>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</si>
  <si>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</si>
  <si>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</si>
  <si>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</si>
  <si>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</si>
  <si>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</si>
  <si>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</si>
  <si>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</si>
  <si>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</si>
  <si>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</si>
  <si>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</si>
  <si>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</si>
  <si>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</si>
  <si>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</si>
  <si>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</si>
  <si>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</si>
  <si>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</si>
  <si>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</si>
  <si>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</si>
  <si>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</si>
  <si>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</si>
  <si>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</si>
  <si>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</si>
  <si>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</si>
  <si>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</si>
  <si>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</si>
  <si>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</si>
  <si>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</si>
  <si>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</si>
  <si>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</si>
  <si>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</si>
  <si>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</si>
  <si>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</si>
  <si>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</si>
  <si>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</si>
  <si>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</si>
  <si>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</si>
  <si>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</si>
  <si>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</si>
  <si>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</si>
  <si>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</si>
  <si>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</si>
  <si>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</si>
  <si>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</si>
  <si>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</si>
  <si>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</si>
  <si>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</si>
  <si>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</si>
  <si>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</si>
  <si>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</si>
  <si>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</si>
  <si>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</si>
  <si>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</si>
  <si>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</si>
  <si>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</si>
  <si>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</si>
  <si>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</si>
  <si>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</si>
  <si>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</si>
  <si>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</si>
  <si>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</si>
  <si>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</si>
  <si>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</si>
  <si>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</si>
  <si>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</si>
  <si>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</si>
  <si>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</si>
  <si>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</si>
  <si>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</si>
  <si>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</si>
  <si>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</si>
  <si>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</si>
  <si>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</si>
  <si>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</si>
  <si>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</si>
  <si>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</si>
  <si>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</si>
  <si>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</si>
  <si>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</si>
  <si>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</si>
  <si>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</si>
  <si>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</si>
  <si>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</si>
  <si>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</si>
  <si>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</si>
  <si>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</si>
  <si>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</si>
  <si>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</si>
  <si>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</si>
  <si>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</si>
  <si>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</si>
  <si>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</si>
  <si>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</si>
  <si>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</si>
  <si>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</si>
  <si>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</si>
  <si>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</si>
  <si>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</si>
  <si>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</si>
  <si>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</si>
  <si>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</si>
  <si>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</si>
  <si>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</si>
  <si>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</si>
  <si>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</si>
  <si>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</si>
  <si>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</si>
  <si>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</si>
  <si>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</si>
  <si>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</si>
  <si>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</si>
  <si>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</si>
  <si>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</si>
  <si>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</si>
  <si>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</si>
  <si>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</si>
  <si>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</si>
  <si>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</si>
  <si>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</si>
  <si>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</si>
  <si>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</si>
  <si>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</si>
  <si>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</si>
  <si>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</si>
  <si>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</si>
  <si>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</si>
  <si>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</si>
  <si>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</si>
  <si>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</si>
  <si>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</si>
  <si>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</si>
  <si>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</si>
  <si>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</si>
  <si>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</si>
  <si>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</si>
  <si>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</si>
  <si>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</si>
  <si>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</si>
  <si>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</si>
  <si>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</si>
  <si>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</si>
  <si>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</si>
  <si>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</si>
  <si>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</si>
  <si>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</si>
  <si>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</si>
  <si>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</si>
  <si>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</si>
  <si>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</si>
  <si>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</si>
  <si>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</si>
  <si>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</si>
  <si>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</si>
  <si>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</si>
  <si>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</si>
  <si>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</si>
  <si>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</si>
  <si>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</si>
  <si>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</si>
  <si>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</si>
  <si>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</si>
  <si>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</si>
  <si>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</si>
  <si>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</si>
  <si>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</si>
  <si>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</si>
  <si>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</si>
  <si>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</si>
  <si>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</si>
  <si>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</si>
  <si>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</si>
  <si>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</si>
  <si>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</si>
  <si>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</si>
  <si>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</si>
  <si>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</si>
  <si>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</si>
  <si>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</si>
  <si>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</si>
  <si>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</si>
  <si>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</si>
  <si>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</si>
  <si>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</si>
  <si>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</si>
  <si>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</si>
  <si>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</si>
  <si>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</si>
  <si>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</si>
  <si>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</si>
  <si>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</si>
  <si>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</si>
  <si>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</si>
  <si>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</si>
  <si>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</si>
  <si>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</si>
  <si>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</si>
  <si>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</si>
  <si>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</si>
  <si>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</si>
  <si>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</si>
  <si>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</si>
  <si>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</si>
  <si>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</si>
  <si>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</si>
  <si>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</si>
  <si>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</si>
  <si>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</si>
  <si>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</si>
  <si>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</si>
  <si>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</si>
  <si>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</si>
  <si>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</si>
  <si>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</si>
  <si>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</si>
  <si>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</si>
  <si>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</si>
  <si>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</si>
  <si>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</si>
  <si>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</si>
  <si>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</si>
  <si>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</si>
  <si>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</si>
  <si>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</si>
  <si>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</si>
  <si>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</si>
  <si>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</si>
  <si>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</si>
  <si>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</si>
  <si>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</si>
  <si>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</si>
  <si>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</si>
  <si>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</si>
  <si>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</si>
  <si>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</si>
  <si>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</si>
  <si>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</si>
  <si>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</si>
  <si>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</si>
  <si>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</si>
  <si>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</si>
  <si>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</si>
  <si>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</si>
  <si>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</si>
  <si>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</si>
  <si>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</si>
  <si>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</si>
  <si>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</si>
  <si>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</si>
  <si>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</si>
  <si>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</si>
  <si>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</si>
  <si>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</si>
  <si>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</si>
  <si>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</si>
  <si>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</si>
  <si>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</si>
  <si>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</si>
  <si>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</si>
  <si>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</si>
  <si>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</si>
  <si>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</si>
  <si>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</si>
  <si>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</si>
  <si>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</si>
  <si>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</si>
  <si>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</si>
  <si>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</si>
  <si>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</si>
  <si>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</si>
  <si>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</si>
  <si>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</si>
  <si>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</si>
  <si>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</si>
  <si>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</si>
  <si>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</si>
  <si>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</si>
  <si>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</si>
  <si>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</si>
  <si>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</si>
  <si>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</si>
  <si>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</si>
  <si>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</si>
  <si>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</si>
  <si>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</si>
  <si>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</si>
  <si>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</si>
  <si>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</si>
  <si>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</si>
  <si>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</si>
  <si>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</si>
  <si>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</si>
  <si>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</si>
  <si>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</si>
  <si>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</si>
  <si>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</si>
  <si>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</si>
  <si>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</si>
  <si>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</si>
  <si>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</si>
  <si>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</si>
  <si>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</si>
  <si>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</si>
  <si>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</si>
  <si>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</si>
  <si>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</si>
  <si>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</si>
  <si>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</si>
  <si>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</si>
  <si>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</si>
  <si>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</si>
  <si>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</si>
  <si>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</si>
  <si>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</si>
  <si>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</si>
  <si>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</si>
  <si>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</si>
  <si>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</si>
  <si>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</si>
  <si>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</si>
  <si>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</si>
  <si>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</si>
  <si>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</si>
  <si>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</si>
  <si>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</si>
  <si>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</si>
  <si>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</si>
  <si>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</si>
  <si>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</si>
  <si>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</si>
  <si>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</si>
  <si>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</si>
  <si>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</si>
  <si>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</si>
  <si>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</si>
  <si>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</si>
  <si>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</si>
  <si>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</si>
  <si>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</si>
  <si>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</si>
  <si>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</si>
  <si>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</si>
  <si>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</si>
  <si>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</si>
  <si>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</si>
  <si>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</si>
  <si>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</si>
  <si>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</si>
  <si>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</si>
  <si>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</si>
  <si>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</si>
  <si>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</si>
  <si>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</si>
  <si>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</si>
  <si>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</si>
  <si>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</si>
  <si>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</si>
  <si>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</si>
  <si>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</si>
  <si>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</si>
  <si>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</si>
  <si>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</si>
  <si>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</si>
  <si>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</si>
  <si>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</si>
  <si>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</si>
  <si>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</si>
  <si>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</si>
  <si>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</si>
  <si>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</si>
  <si>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</si>
  <si>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</si>
  <si>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</si>
  <si>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</si>
  <si>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</si>
  <si>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</si>
  <si>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</si>
  <si>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</si>
  <si>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</si>
  <si>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</si>
  <si>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</si>
  <si>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</si>
  <si>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</si>
  <si>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</si>
  <si>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</si>
  <si>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</si>
  <si>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</si>
  <si>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</si>
  <si>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</si>
  <si>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</si>
  <si>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</si>
  <si>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</si>
  <si>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</si>
  <si>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</si>
  <si>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</si>
  <si>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</si>
  <si>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</si>
  <si>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</si>
  <si>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</si>
  <si>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</si>
  <si>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</si>
  <si>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</si>
  <si>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</si>
  <si>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</si>
  <si>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</si>
  <si>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</si>
  <si>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</si>
  <si>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</si>
  <si>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</si>
  <si>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</si>
  <si>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</si>
  <si>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</si>
  <si>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</si>
  <si>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</si>
  <si>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</si>
  <si>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</si>
  <si>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</si>
  <si>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</si>
  <si>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</si>
  <si>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</si>
  <si>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</si>
  <si>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</si>
  <si>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</si>
  <si>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</si>
  <si>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</si>
  <si>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</si>
  <si>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</si>
  <si>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</si>
  <si>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</si>
  <si>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</si>
  <si>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</si>
  <si>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</si>
  <si>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</si>
  <si>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</si>
  <si>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</si>
  <si>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</si>
  <si>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</si>
  <si>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</si>
  <si>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</si>
  <si>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</si>
  <si>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</si>
  <si>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</si>
  <si>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</si>
  <si>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</si>
  <si>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</si>
  <si>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</si>
  <si>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</si>
  <si>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</si>
  <si>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</si>
  <si>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</si>
  <si>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</si>
  <si>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</si>
  <si>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</si>
  <si>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</si>
  <si>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</si>
  <si>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</si>
  <si>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</si>
  <si>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</si>
  <si>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</si>
  <si>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</si>
  <si>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</si>
  <si>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</si>
  <si>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</si>
  <si>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</si>
  <si>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</si>
  <si>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</si>
  <si>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</si>
  <si>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</si>
  <si>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</si>
  <si>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</si>
  <si>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</si>
  <si>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</si>
  <si>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</si>
  <si>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</si>
  <si>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</si>
  <si>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</si>
  <si>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</si>
  <si>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</si>
  <si>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</si>
  <si>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</si>
  <si>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</si>
  <si>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</si>
  <si>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</si>
  <si>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</si>
  <si>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</si>
  <si>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</si>
  <si>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</si>
  <si>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</si>
  <si>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</si>
  <si>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</si>
  <si>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</si>
  <si>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</si>
  <si>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</si>
  <si>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</si>
  <si>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</si>
  <si>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</si>
  <si>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</si>
  <si>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</si>
  <si>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</si>
  <si>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</si>
  <si>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</si>
  <si>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</si>
  <si>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</si>
  <si>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</si>
  <si>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</si>
  <si>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</si>
  <si>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</si>
  <si>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</si>
  <si>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</si>
  <si>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</si>
  <si>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</si>
  <si>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</si>
  <si>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</si>
  <si>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</si>
  <si>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</si>
  <si>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</si>
  <si>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</si>
  <si>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</si>
  <si>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</si>
  <si>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</si>
  <si>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</si>
  <si>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</si>
  <si>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</si>
  <si>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</si>
  <si>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</si>
  <si>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</si>
  <si>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</si>
  <si>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</si>
  <si>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</si>
  <si>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</si>
  <si>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</si>
  <si>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</si>
  <si>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</si>
  <si>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</si>
  <si>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</si>
  <si>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</si>
  <si>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</si>
  <si>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</si>
  <si>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</si>
  <si>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</si>
  <si>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</si>
  <si>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</si>
  <si>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</si>
  <si>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</si>
  <si>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</si>
  <si>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</si>
  <si>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</si>
  <si>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</si>
  <si>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</si>
  <si>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</si>
  <si>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</si>
  <si>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</si>
  <si>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</si>
  <si>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</si>
  <si>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</si>
  <si>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</si>
  <si>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</si>
  <si>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</si>
  <si>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</si>
  <si>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</si>
  <si>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</si>
  <si>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</si>
  <si>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</si>
  <si>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</si>
  <si>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</si>
  <si>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</si>
  <si>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</si>
  <si>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</si>
  <si>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</si>
  <si>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</si>
  <si>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</si>
  <si>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</si>
  <si>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</si>
  <si>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</si>
  <si>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</si>
  <si>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</si>
  <si>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</si>
  <si>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</si>
  <si>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</si>
  <si>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</si>
  <si>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</si>
  <si>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</si>
  <si>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</si>
  <si>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</si>
  <si>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</si>
  <si>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</si>
  <si>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</si>
  <si>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</si>
  <si>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</si>
  <si>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</si>
  <si>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</si>
  <si>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</si>
  <si>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</si>
  <si>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</si>
  <si>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</si>
  <si>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</si>
  <si>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</si>
  <si>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</si>
  <si>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</si>
  <si>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</si>
  <si>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</si>
  <si>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</si>
  <si>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</si>
  <si>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</si>
  <si>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</si>
  <si>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</si>
  <si>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</si>
  <si>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</si>
  <si>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</si>
  <si>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</si>
  <si>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</si>
  <si>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</si>
  <si>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</si>
  <si>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</si>
  <si>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</si>
  <si>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</si>
  <si>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</si>
  <si>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</si>
  <si>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</si>
  <si>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</si>
  <si>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</si>
  <si>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</si>
  <si>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</si>
  <si>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</si>
  <si>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</si>
  <si>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</si>
  <si>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</si>
  <si>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</si>
  <si>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</si>
  <si>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</si>
  <si>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</si>
  <si>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</si>
  <si>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</si>
  <si>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</si>
  <si>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</si>
  <si>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</si>
  <si>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</si>
  <si>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</si>
  <si>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</si>
  <si>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</si>
  <si>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</si>
  <si>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</si>
  <si>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</si>
  <si>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</si>
  <si>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</si>
  <si>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</si>
  <si>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</si>
  <si>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</si>
  <si>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</si>
  <si>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</si>
  <si>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</si>
  <si>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</si>
  <si>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</si>
  <si>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</si>
  <si>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</si>
  <si>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</si>
  <si>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</si>
  <si>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</si>
  <si>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</si>
  <si>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</si>
  <si>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</si>
  <si>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</si>
  <si>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</si>
  <si>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</si>
  <si>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</si>
  <si>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</si>
  <si>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</si>
  <si>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</si>
  <si>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</si>
  <si>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</si>
  <si>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</si>
  <si>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</si>
  <si>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</si>
  <si>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</si>
  <si>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</si>
  <si>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</si>
  <si>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</si>
  <si>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</si>
  <si>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</si>
  <si>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</si>
  <si>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</si>
  <si>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</si>
  <si>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</si>
  <si>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</si>
  <si>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</si>
  <si>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</si>
  <si>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</si>
  <si>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</si>
  <si>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</si>
  <si>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</si>
  <si>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</si>
  <si>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</si>
  <si>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</si>
  <si>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</si>
  <si>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</si>
  <si>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</si>
  <si>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</si>
  <si>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</si>
  <si>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</si>
  <si>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</si>
  <si>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</si>
  <si>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</si>
  <si>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</si>
  <si>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</si>
  <si>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</si>
  <si>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</si>
  <si>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</si>
  <si>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</si>
  <si>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</si>
  <si>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</si>
  <si>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</si>
  <si>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</si>
  <si>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</si>
  <si>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</si>
  <si>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</si>
  <si>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</si>
  <si>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</si>
  <si>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</si>
  <si>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</si>
  <si>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</si>
  <si>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</si>
  <si>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</si>
  <si>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</si>
  <si>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</si>
  <si>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</si>
  <si>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</si>
  <si>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</si>
  <si>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</si>
  <si>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</si>
  <si>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</si>
  <si>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</si>
  <si>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</si>
  <si>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</si>
  <si>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</si>
  <si>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</si>
  <si>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</si>
  <si>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</si>
  <si>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</si>
  <si>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</si>
  <si>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</si>
  <si>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</si>
  <si>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</si>
  <si>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</si>
  <si>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</si>
  <si>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</si>
  <si>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</si>
  <si>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</si>
  <si>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</si>
  <si>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</si>
  <si>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</si>
  <si>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</si>
  <si>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</si>
  <si>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</si>
  <si>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</si>
  <si>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</si>
  <si>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</si>
  <si>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</si>
  <si>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</si>
  <si>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</si>
  <si>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</si>
  <si>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</si>
  <si>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</si>
  <si>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</si>
  <si>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</si>
  <si>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</si>
  <si>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</si>
  <si>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</si>
  <si>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</si>
  <si>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</si>
  <si>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</si>
  <si>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</si>
  <si>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</si>
  <si>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</si>
  <si>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</si>
  <si>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</si>
  <si>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</si>
  <si>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</si>
  <si>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</si>
  <si>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</si>
  <si>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</si>
  <si>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</si>
  <si>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</si>
  <si>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</si>
  <si>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</si>
  <si>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</si>
  <si>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</si>
  <si>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</si>
  <si>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</si>
  <si>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</si>
  <si>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</si>
  <si>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</si>
  <si>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</si>
  <si>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</si>
  <si>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</si>
  <si>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</si>
  <si>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</si>
  <si>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</si>
  <si>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</si>
  <si>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</si>
  <si>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</si>
  <si>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</si>
  <si>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</si>
  <si>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</si>
  <si>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</si>
  <si>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</si>
  <si>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</si>
  <si>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</si>
  <si>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</si>
  <si>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</si>
  <si>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</si>
  <si>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</si>
  <si>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</si>
  <si>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</si>
  <si>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</si>
  <si>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</si>
  <si>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</si>
  <si>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</si>
  <si>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</si>
  <si>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</si>
  <si>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</si>
  <si>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</si>
  <si>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</si>
  <si>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</si>
  <si>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</si>
  <si>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</si>
  <si>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</si>
  <si>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</si>
  <si>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</si>
  <si>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</si>
  <si>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</si>
  <si>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</si>
  <si>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</si>
  <si>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</si>
  <si>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</si>
  <si>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</si>
  <si>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</si>
  <si>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</si>
  <si>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</si>
  <si>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</si>
  <si>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</si>
  <si>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</si>
  <si>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</si>
  <si>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</si>
  <si>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</si>
  <si>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</si>
  <si>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</si>
  <si>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</si>
  <si>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</si>
  <si>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</si>
  <si>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</si>
  <si>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</si>
  <si>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</si>
  <si>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</si>
  <si>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</si>
  <si>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</si>
  <si>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</si>
  <si>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</si>
  <si>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</si>
  <si>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</si>
  <si>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</si>
  <si>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</si>
  <si>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</si>
  <si>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</si>
  <si>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</si>
  <si>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</si>
  <si>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</si>
  <si>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</si>
  <si>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</si>
  <si>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</si>
  <si>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</si>
  <si>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</si>
  <si>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</si>
  <si>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</si>
  <si>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</si>
  <si>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</si>
  <si>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</si>
  <si>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</si>
  <si>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</si>
  <si>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</si>
  <si>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</si>
  <si>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</si>
  <si>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</si>
  <si>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</si>
  <si>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</si>
  <si>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</si>
  <si>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</si>
  <si>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</si>
  <si>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</si>
  <si>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</si>
  <si>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</si>
  <si>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</si>
  <si>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</si>
  <si>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</si>
  <si>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</si>
  <si>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</si>
  <si>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</si>
  <si>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</si>
  <si>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</si>
  <si>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</si>
  <si>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</si>
  <si>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</si>
  <si>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</si>
  <si>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</si>
  <si>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</si>
  <si>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</si>
  <si>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</si>
  <si>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</si>
  <si>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</si>
  <si>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</si>
  <si>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</si>
  <si>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</si>
  <si>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</si>
  <si>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</si>
  <si>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</si>
  <si>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</si>
  <si>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</si>
  <si>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</si>
  <si>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</si>
  <si>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</si>
  <si>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</si>
  <si>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</si>
  <si>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</si>
  <si>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</si>
  <si>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</si>
  <si>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</si>
  <si>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</si>
  <si>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</si>
  <si>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</si>
  <si>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</si>
  <si>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</si>
  <si>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</si>
  <si>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</si>
  <si>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</si>
  <si>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</si>
  <si>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</si>
  <si>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</si>
  <si>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</si>
  <si>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</si>
  <si>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</si>
  <si>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</si>
  <si>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</si>
  <si>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</si>
  <si>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</si>
  <si>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</si>
  <si>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</si>
  <si>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</si>
  <si>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</si>
  <si>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</si>
  <si>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</si>
  <si>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</si>
  <si>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</si>
  <si>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</si>
  <si>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</si>
  <si>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</si>
  <si>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</si>
  <si>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</si>
  <si>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</si>
  <si>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</si>
  <si>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</si>
  <si>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</si>
  <si>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</si>
  <si>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</si>
  <si>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</si>
  <si>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</si>
  <si>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</si>
  <si>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</si>
  <si>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</si>
  <si>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</si>
  <si>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</si>
  <si>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</si>
  <si>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</si>
  <si>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</si>
  <si>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</si>
  <si>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</si>
  <si>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</si>
  <si>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</si>
  <si>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</si>
  <si>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</si>
  <si>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</si>
  <si>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</si>
  <si>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</si>
  <si>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</si>
  <si>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</si>
  <si>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</si>
  <si>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</si>
  <si>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</si>
  <si>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</si>
  <si>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</si>
  <si>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</si>
  <si>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</si>
  <si>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</si>
  <si>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</si>
  <si>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</si>
  <si>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</si>
  <si>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</si>
  <si>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</si>
  <si>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</si>
  <si>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</si>
  <si>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</si>
  <si>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</si>
  <si>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</si>
  <si>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</si>
  <si>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</si>
  <si>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</si>
  <si>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</si>
  <si>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</si>
  <si>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</si>
  <si>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</si>
  <si>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</si>
  <si>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</si>
  <si>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</si>
  <si>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</si>
  <si>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</si>
  <si>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</si>
  <si>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</si>
  <si>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</si>
  <si>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</si>
  <si>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</si>
  <si>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</si>
  <si>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</si>
  <si>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</si>
  <si>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</si>
  <si>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</si>
  <si>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</si>
  <si>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</si>
  <si>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</si>
  <si>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</si>
  <si>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</si>
  <si>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</si>
  <si>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</si>
  <si>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</si>
  <si>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</si>
  <si>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</si>
  <si>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</si>
  <si>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</si>
  <si>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</si>
  <si>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</si>
  <si>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</si>
  <si>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</si>
  <si>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</si>
  <si>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</si>
  <si>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</si>
  <si>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</si>
  <si>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</si>
  <si>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</si>
  <si>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</si>
  <si>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</si>
  <si>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</si>
  <si>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</si>
  <si>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</si>
  <si>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</si>
  <si>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</si>
  <si>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</si>
  <si>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</si>
  <si>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</si>
  <si>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</si>
  <si>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</si>
  <si>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</si>
  <si>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</si>
  <si>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</si>
  <si>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</si>
  <si>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</si>
  <si>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</si>
  <si>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</si>
  <si>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</si>
  <si>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</si>
  <si>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</si>
  <si>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</si>
  <si>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</si>
  <si>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</si>
  <si>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</si>
  <si>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</si>
  <si>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</si>
  <si>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</si>
  <si>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</si>
  <si>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</si>
  <si>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</si>
  <si>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</si>
  <si>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</si>
  <si>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</si>
  <si>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</si>
  <si>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</si>
  <si>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</si>
  <si>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</si>
  <si>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</si>
  <si>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</si>
  <si>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</si>
  <si>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</si>
  <si>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</si>
  <si>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</si>
  <si>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</si>
  <si>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</si>
  <si>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</si>
  <si>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</si>
  <si>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</si>
  <si>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</si>
  <si>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</si>
  <si>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</si>
  <si>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</si>
  <si>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</si>
  <si>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</si>
  <si>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</si>
  <si>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</si>
  <si>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</si>
  <si>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</si>
  <si>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</si>
  <si>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</si>
  <si>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</si>
  <si>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</si>
  <si>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</si>
  <si>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</si>
  <si>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</si>
  <si>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</si>
  <si>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</si>
  <si>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</si>
  <si>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</si>
  <si>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</si>
  <si>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</si>
  <si>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</si>
  <si>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</si>
  <si>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</si>
  <si>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</si>
  <si>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</si>
  <si>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</si>
  <si>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</si>
  <si>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</si>
  <si>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</si>
  <si>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</si>
  <si>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</si>
  <si>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</si>
  <si>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</si>
  <si>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</si>
  <si>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</si>
  <si>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</si>
  <si>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</si>
  <si>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</si>
  <si>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</si>
  <si>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</si>
  <si>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</si>
  <si>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</si>
  <si>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</si>
  <si>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</si>
  <si>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</si>
  <si>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</si>
  <si>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</si>
  <si>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</si>
  <si>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</si>
  <si>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</si>
  <si>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</si>
  <si>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</si>
  <si>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</si>
  <si>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</si>
  <si>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</si>
  <si>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</si>
  <si>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</si>
  <si>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</si>
  <si>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</si>
  <si>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</si>
  <si>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</si>
  <si>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</si>
  <si>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</si>
  <si>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</si>
  <si>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</si>
  <si>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</si>
  <si>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</si>
  <si>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</si>
  <si>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</si>
  <si>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</si>
  <si>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</si>
  <si>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</si>
  <si>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</si>
  <si>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</si>
  <si>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</si>
  <si>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</si>
  <si>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</si>
  <si>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</si>
  <si>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</si>
  <si>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</si>
  <si>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</si>
  <si>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</si>
  <si>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</si>
  <si>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</si>
  <si>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</si>
  <si>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</si>
  <si>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</si>
  <si>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</si>
  <si>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</si>
  <si>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</si>
  <si>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</si>
  <si>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</si>
  <si>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</si>
  <si>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</si>
  <si>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</si>
  <si>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</si>
  <si>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</si>
  <si>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</si>
  <si>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</si>
  <si>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</si>
  <si>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</si>
  <si>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</si>
  <si>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</si>
  <si>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</si>
  <si>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</si>
  <si>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</si>
  <si>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</si>
  <si>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</si>
  <si>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</si>
  <si>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</si>
  <si>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</si>
  <si>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</si>
  <si>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</si>
  <si>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</si>
  <si>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</si>
  <si>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</si>
  <si>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</si>
  <si>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</si>
  <si>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</si>
  <si>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</si>
  <si>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</si>
  <si>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</si>
  <si>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</si>
  <si>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</si>
  <si>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</si>
  <si>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</si>
  <si>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</si>
  <si>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</si>
  <si>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</si>
  <si>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</si>
  <si>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</si>
  <si>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</si>
  <si>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</si>
  <si>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</si>
  <si>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</si>
  <si>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</si>
  <si>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</si>
  <si>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</si>
  <si>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</si>
  <si>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</si>
  <si>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</si>
  <si>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</si>
  <si>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</si>
  <si>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</si>
  <si>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</si>
  <si>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</si>
  <si>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</si>
  <si>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</si>
  <si>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</si>
  <si>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</si>
  <si>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</si>
  <si>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</si>
  <si>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</si>
  <si>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</si>
  <si>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</si>
  <si>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</si>
  <si>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</si>
  <si>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</si>
  <si>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</si>
  <si>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</si>
  <si>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</si>
  <si>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</si>
  <si>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</si>
  <si>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</si>
  <si>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</si>
  <si>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</si>
  <si>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</si>
  <si>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</si>
  <si>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</si>
  <si>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</si>
  <si>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</si>
  <si>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</si>
  <si>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</si>
  <si>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</si>
  <si>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</si>
  <si>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</si>
  <si>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</si>
  <si>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</si>
  <si>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</si>
  <si>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</si>
  <si>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</si>
  <si>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</si>
  <si>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</si>
  <si>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</si>
  <si>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</si>
  <si>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</si>
  <si>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</si>
  <si>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</si>
  <si>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</si>
  <si>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</si>
  <si>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</si>
  <si>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</si>
  <si>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</si>
  <si>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</si>
  <si>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</si>
  <si>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</si>
  <si>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</si>
  <si>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</si>
  <si>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</si>
  <si>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</si>
  <si>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</si>
  <si>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</si>
  <si>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</si>
  <si>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</si>
  <si>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</si>
  <si>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</si>
  <si>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</si>
  <si>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</si>
  <si>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</si>
  <si>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</si>
  <si>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</si>
  <si>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</si>
  <si>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</si>
  <si>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</si>
  <si>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</si>
  <si>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</si>
  <si>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</si>
  <si>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</si>
  <si>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</si>
  <si>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</si>
  <si>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</si>
  <si>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</si>
  <si>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</si>
  <si>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</si>
  <si>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</si>
  <si>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</si>
  <si>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</si>
  <si>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</si>
  <si>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</si>
  <si>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</si>
  <si>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</si>
  <si>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</si>
  <si>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</si>
  <si>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</si>
  <si>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</si>
  <si>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</si>
  <si>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</si>
  <si>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</si>
  <si>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</si>
  <si>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</si>
  <si>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</si>
  <si>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</si>
  <si>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</si>
  <si>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</si>
  <si>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</si>
  <si>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</si>
  <si>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</si>
  <si>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</si>
  <si>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</si>
  <si>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</si>
  <si>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</si>
  <si>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</si>
  <si>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</si>
  <si>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</si>
  <si>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</si>
  <si>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</si>
  <si>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</si>
  <si>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</si>
  <si>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</si>
  <si>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</si>
  <si>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</si>
  <si>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</si>
  <si>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</si>
  <si>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</si>
  <si>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</si>
  <si>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</si>
  <si>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</si>
  <si>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</si>
  <si>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</si>
  <si>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</si>
  <si>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</si>
  <si>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</si>
  <si>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</si>
  <si>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</si>
  <si>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</si>
  <si>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</si>
  <si>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</si>
  <si>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</si>
  <si>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</si>
  <si>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</si>
  <si>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</si>
  <si>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</si>
  <si>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</si>
  <si>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</si>
  <si>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</si>
  <si>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</si>
  <si>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</si>
  <si>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</si>
  <si>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</si>
  <si>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</si>
  <si>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</si>
  <si>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</si>
  <si>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</si>
  <si>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</si>
  <si>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</si>
  <si>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</si>
  <si>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</si>
  <si>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</si>
  <si>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</si>
  <si>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</si>
  <si>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</si>
  <si>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</si>
  <si>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</si>
  <si>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</si>
  <si>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</si>
  <si>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</si>
  <si>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</si>
  <si>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</si>
  <si>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</si>
  <si>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</si>
  <si>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</si>
  <si>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</si>
  <si>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</si>
  <si>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</si>
  <si>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</si>
  <si>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</si>
  <si>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</si>
  <si>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</si>
  <si>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</si>
  <si>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</si>
  <si>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</si>
  <si>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</si>
  <si>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</si>
  <si>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</si>
  <si>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</si>
  <si>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</si>
  <si>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</si>
  <si>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</si>
  <si>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</si>
  <si>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</si>
  <si>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</si>
  <si>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</si>
  <si>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</si>
  <si>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</si>
  <si>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</si>
  <si>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</si>
  <si>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</si>
  <si>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</si>
  <si>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</si>
  <si>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</si>
  <si>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</si>
  <si>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</si>
  <si>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</si>
  <si>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</si>
  <si>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</si>
  <si>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</si>
  <si>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</si>
  <si>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</si>
  <si>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</si>
  <si>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</si>
  <si>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</si>
  <si>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</si>
  <si>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</si>
  <si>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</si>
  <si>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</si>
  <si>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</si>
  <si>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</si>
  <si>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</si>
  <si>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</si>
  <si>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</si>
  <si>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</si>
  <si>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</si>
  <si>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</si>
  <si>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</si>
  <si>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</si>
  <si>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</si>
  <si>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</si>
  <si>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</si>
  <si>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</si>
  <si>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</si>
  <si>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</si>
  <si>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</si>
  <si>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</si>
  <si>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</si>
  <si>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</si>
  <si>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</si>
  <si>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</si>
  <si>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</si>
  <si>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</si>
  <si>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</si>
  <si>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</si>
  <si>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</si>
  <si>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</si>
  <si>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</si>
  <si>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</si>
  <si>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</si>
  <si>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</si>
  <si>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</si>
  <si>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</si>
  <si>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</si>
  <si>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</si>
  <si>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</si>
  <si>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</si>
  <si>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</si>
  <si>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</si>
  <si>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</si>
  <si>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</si>
  <si>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</si>
  <si>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</si>
  <si>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</si>
  <si>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</si>
  <si>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</si>
  <si>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</si>
  <si>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</si>
  <si>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</si>
  <si>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</si>
  <si>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</si>
  <si>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</si>
  <si>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</si>
  <si>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</si>
  <si>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</si>
  <si>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</si>
  <si>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</si>
  <si>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</si>
  <si>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</si>
  <si>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</si>
  <si>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</si>
  <si>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</si>
  <si>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</si>
  <si>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</si>
  <si>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</si>
  <si>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</si>
  <si>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</si>
  <si>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</si>
  <si>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</si>
  <si>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</si>
  <si>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</si>
  <si>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</si>
  <si>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</si>
  <si>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</si>
  <si>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</si>
  <si>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</si>
  <si>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</si>
  <si>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</si>
  <si>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</si>
  <si>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</si>
  <si>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</si>
  <si>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</si>
  <si>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</si>
  <si>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</si>
  <si>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</si>
  <si>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</si>
  <si>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</si>
  <si>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</si>
  <si>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</si>
  <si>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</si>
  <si>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</si>
  <si>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</si>
  <si>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</si>
  <si>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</si>
  <si>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</si>
  <si>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</si>
  <si>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</si>
  <si>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</si>
  <si>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</si>
  <si>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</si>
  <si>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</si>
  <si>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</si>
  <si>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</si>
  <si>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</si>
  <si>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</si>
  <si>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</si>
  <si>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</si>
  <si>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</si>
  <si>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</si>
  <si>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</si>
  <si>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</si>
  <si>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</si>
  <si>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</si>
  <si>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</si>
  <si>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</si>
  <si>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</si>
  <si>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</si>
  <si>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</si>
  <si>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</si>
  <si>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</si>
  <si>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</si>
  <si>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</si>
  <si>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</si>
  <si>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</si>
  <si>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</si>
  <si>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</si>
  <si>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</si>
  <si>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</si>
  <si>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</si>
  <si>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</si>
  <si>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</si>
  <si>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</si>
  <si>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</si>
  <si>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</si>
  <si>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</si>
  <si>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</si>
  <si>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</si>
  <si>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</si>
  <si>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</si>
  <si>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</si>
  <si>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</si>
  <si>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</si>
  <si>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</si>
  <si>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</si>
  <si>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</si>
  <si>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</si>
  <si>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</si>
  <si>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</si>
  <si>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</si>
  <si>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</si>
  <si>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</si>
  <si>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</si>
  <si>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</si>
  <si>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</si>
  <si>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</si>
  <si>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</si>
  <si>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</si>
  <si>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</si>
  <si>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</si>
  <si>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</si>
  <si>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</si>
  <si>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</si>
  <si>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</si>
  <si>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</si>
  <si>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</si>
  <si>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</si>
  <si>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</si>
  <si>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</si>
  <si>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</si>
  <si>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</si>
  <si>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</si>
  <si>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</si>
  <si>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</si>
  <si>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</si>
  <si>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</si>
  <si>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</si>
  <si>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</si>
  <si>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</si>
  <si>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</si>
  <si>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</si>
  <si>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</si>
  <si>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</si>
  <si>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</si>
  <si>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</si>
  <si>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</si>
  <si>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</si>
  <si>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</si>
  <si>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</si>
  <si>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</si>
  <si>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</si>
  <si>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</si>
  <si>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</si>
  <si>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</si>
  <si>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</si>
  <si>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</si>
  <si>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</si>
  <si>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</si>
  <si>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</si>
  <si>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</si>
  <si>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</si>
  <si>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</si>
  <si>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</si>
  <si>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</si>
  <si>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</si>
  <si>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</si>
  <si>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</si>
  <si>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</si>
  <si>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</si>
  <si>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</si>
  <si>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</si>
  <si>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</si>
  <si>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</si>
  <si>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</si>
  <si>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</si>
  <si>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</si>
  <si>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</si>
  <si>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</si>
  <si>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</si>
  <si>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</si>
  <si>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</si>
  <si>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</si>
  <si>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</si>
  <si>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</si>
  <si>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</si>
  <si>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</si>
  <si>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</si>
  <si>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</si>
  <si>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</si>
  <si>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</si>
  <si>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</si>
  <si>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</si>
  <si>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</si>
  <si>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</si>
  <si>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</si>
  <si>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</si>
  <si>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</si>
  <si>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</si>
  <si>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</si>
  <si>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</si>
  <si>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</si>
  <si>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</si>
  <si>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</si>
  <si>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</si>
  <si>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</si>
  <si>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</si>
  <si>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</si>
  <si>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</si>
  <si>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</si>
  <si>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</si>
  <si>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</si>
  <si>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</si>
  <si>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</si>
  <si>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</si>
  <si>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</si>
  <si>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</si>
  <si>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</si>
  <si>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</si>
  <si>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</si>
  <si>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</si>
  <si>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</si>
  <si>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</si>
  <si>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</si>
  <si>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</si>
  <si>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</si>
  <si>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</si>
  <si>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</si>
  <si>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</si>
  <si>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</si>
  <si>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</si>
  <si>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</si>
  <si>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</si>
  <si>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</si>
  <si>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</si>
  <si>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</si>
  <si>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</si>
  <si>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</si>
  <si>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</si>
  <si>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</si>
  <si>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</si>
  <si>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</si>
  <si>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</si>
  <si>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</si>
  <si>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</si>
  <si>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</si>
  <si>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</si>
  <si>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</si>
  <si>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</si>
  <si>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</si>
  <si>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</si>
  <si>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</si>
  <si>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</si>
  <si>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</si>
  <si>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</si>
  <si>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</si>
  <si>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</si>
  <si>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</si>
  <si>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</si>
  <si>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</si>
  <si>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</si>
  <si>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</si>
  <si>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</si>
  <si>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</si>
  <si>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</si>
  <si>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</si>
  <si>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</si>
  <si>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</si>
  <si>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</si>
  <si>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</si>
  <si>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</si>
  <si>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</si>
  <si>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</si>
  <si>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</si>
  <si>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</si>
  <si>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</si>
  <si>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</si>
  <si>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</si>
  <si>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</si>
  <si>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</si>
  <si>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</si>
  <si>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</si>
  <si>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</si>
  <si>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</si>
  <si>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</si>
  <si>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</si>
  <si>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</si>
  <si>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</si>
  <si>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</si>
  <si>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</si>
  <si>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</si>
  <si>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</si>
  <si>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</si>
  <si>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</si>
  <si>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</si>
  <si>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</si>
  <si>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</si>
  <si>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</si>
  <si>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</si>
  <si>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</si>
  <si>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</si>
  <si>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</si>
  <si>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</si>
  <si>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</si>
  <si>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</si>
  <si>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</si>
  <si>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</si>
  <si>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</si>
  <si>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</si>
  <si>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</si>
  <si>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</si>
  <si>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</si>
  <si>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</si>
  <si>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</si>
  <si>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</si>
  <si>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</si>
  <si>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</si>
  <si>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</si>
  <si>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</si>
  <si>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</si>
  <si>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</si>
  <si>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</si>
  <si>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</si>
  <si>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</si>
  <si>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</si>
  <si>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</si>
  <si>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</si>
  <si>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</si>
  <si>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</si>
  <si>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</si>
  <si>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</si>
  <si>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</si>
  <si>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</si>
  <si>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</si>
  <si>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</si>
  <si>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</si>
  <si>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</si>
  <si>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</si>
  <si>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</si>
  <si>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</si>
  <si>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</si>
  <si>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</si>
  <si>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</si>
  <si>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</si>
  <si>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</si>
  <si>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</si>
  <si>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</si>
  <si>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</si>
  <si>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</si>
  <si>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</si>
  <si>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</si>
  <si>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</si>
  <si>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</si>
  <si>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</si>
  <si>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</si>
  <si>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</si>
  <si>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</si>
  <si>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</si>
  <si>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</si>
  <si>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</si>
  <si>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</si>
  <si>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</si>
  <si>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</si>
  <si>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</si>
  <si>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</si>
  <si>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</si>
  <si>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</si>
  <si>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</si>
  <si>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</si>
  <si>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</si>
  <si>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</si>
  <si>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</si>
  <si>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</si>
  <si>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</si>
  <si>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</si>
  <si>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</si>
  <si>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</si>
  <si>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</si>
  <si>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</si>
  <si>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</si>
  <si>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</si>
  <si>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</si>
  <si>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</si>
  <si>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</si>
  <si>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</si>
  <si>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</si>
  <si>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</si>
  <si>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</si>
  <si>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</si>
  <si>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</si>
  <si>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</si>
  <si>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</si>
  <si>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</si>
  <si>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</si>
  <si>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</si>
  <si>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</si>
  <si>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</si>
  <si>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</si>
  <si>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</si>
  <si>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</si>
  <si>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</si>
  <si>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</si>
  <si>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</si>
  <si>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</si>
  <si>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</si>
  <si>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</si>
  <si>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</si>
  <si>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</si>
  <si>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</si>
  <si>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</si>
  <si>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</si>
  <si>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</si>
  <si>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</si>
  <si>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</si>
  <si>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</si>
  <si>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</si>
  <si>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</si>
  <si>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</si>
  <si>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</si>
  <si>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</si>
  <si>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</si>
  <si>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</si>
  <si>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</si>
  <si>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</si>
  <si>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</si>
  <si>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</si>
  <si>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</si>
  <si>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</si>
  <si>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</si>
  <si>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</si>
  <si>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</si>
  <si>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</si>
  <si>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</si>
  <si>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</si>
  <si>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</si>
  <si>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</si>
  <si>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</si>
  <si>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</si>
  <si>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</si>
  <si>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</si>
  <si>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</si>
  <si>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</si>
  <si>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</si>
  <si>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</si>
  <si>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</si>
  <si>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</si>
  <si>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</si>
  <si>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</si>
  <si>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</si>
  <si>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</si>
  <si>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</si>
  <si>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</si>
  <si>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</si>
  <si>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</si>
  <si>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</si>
  <si>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</si>
  <si>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</si>
  <si>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</si>
  <si>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</si>
  <si>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</si>
  <si>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</si>
  <si>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</si>
  <si>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</si>
  <si>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</si>
  <si>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</si>
  <si>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</si>
  <si>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</si>
  <si>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</si>
  <si>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</si>
  <si>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</si>
  <si>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</si>
  <si>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</si>
  <si>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</si>
  <si>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</si>
  <si>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</si>
  <si>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</si>
  <si>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</si>
  <si>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</si>
  <si>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</si>
  <si>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</si>
  <si>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</si>
  <si>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</si>
  <si>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</si>
  <si>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</si>
  <si>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</si>
  <si>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</si>
  <si>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</si>
  <si>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</si>
  <si>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</si>
  <si>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</si>
  <si>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</si>
  <si>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</si>
  <si>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</si>
  <si>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</si>
  <si>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</si>
  <si>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</si>
  <si>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</si>
  <si>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</si>
  <si>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</si>
  <si>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</si>
  <si>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</si>
  <si>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</si>
  <si>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</si>
  <si>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</si>
  <si>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</si>
  <si>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</si>
  <si>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</si>
  <si>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</si>
  <si>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</si>
  <si>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</si>
  <si>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</si>
  <si>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</si>
  <si>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</si>
  <si>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</si>
  <si>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</si>
  <si>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</si>
  <si>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</si>
  <si>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</si>
  <si>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</si>
  <si>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</si>
  <si>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</si>
  <si>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</si>
  <si>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</si>
  <si>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</si>
  <si>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</si>
  <si>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</si>
  <si>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</si>
  <si>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</si>
  <si>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</si>
  <si>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</si>
  <si>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</si>
  <si>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</si>
  <si>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</si>
  <si>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</si>
  <si>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</si>
  <si>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</si>
  <si>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</si>
  <si>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</si>
  <si>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</si>
  <si>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</si>
  <si>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</si>
  <si>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</si>
  <si>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</si>
  <si>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</si>
  <si>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</si>
  <si>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</si>
  <si>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</si>
  <si>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</si>
  <si>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</si>
  <si>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</si>
  <si>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</si>
  <si>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</si>
  <si>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</si>
  <si>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</si>
  <si>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</si>
  <si>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</si>
  <si>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</si>
  <si>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</si>
  <si>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</si>
  <si>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</si>
  <si>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</si>
  <si>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</si>
  <si>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</si>
  <si>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</si>
  <si>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</si>
  <si>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</si>
  <si>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</si>
  <si>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</si>
  <si>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</si>
  <si>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</si>
  <si>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</si>
  <si>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</si>
  <si>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</si>
  <si>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</si>
  <si>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</si>
  <si>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</si>
  <si>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</si>
  <si>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</si>
  <si>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</si>
  <si>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</si>
  <si>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</si>
  <si>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</si>
  <si>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</si>
  <si>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</si>
  <si>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</si>
  <si>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</si>
  <si>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</si>
  <si>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</si>
  <si>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</si>
  <si>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</si>
  <si>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</si>
  <si>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</si>
  <si>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</si>
  <si>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</si>
  <si>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</si>
  <si>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</si>
  <si>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</si>
  <si>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</si>
  <si>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</si>
  <si>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</si>
  <si>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</si>
  <si>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</si>
  <si>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</si>
  <si>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</si>
  <si>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</si>
  <si>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</si>
  <si>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</si>
  <si>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</si>
  <si>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</si>
  <si>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</si>
  <si>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</si>
  <si>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</si>
  <si>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</si>
  <si>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</si>
  <si>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</si>
  <si>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</si>
  <si>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</si>
  <si>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</si>
  <si>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</si>
  <si>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</si>
  <si>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</si>
  <si>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</si>
  <si>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</si>
  <si>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</si>
  <si>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</si>
  <si>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</si>
  <si>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</si>
  <si>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</si>
  <si>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</si>
  <si>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</si>
  <si>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</si>
  <si>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</si>
  <si>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</si>
  <si>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</si>
  <si>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</si>
  <si>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</si>
  <si>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</si>
  <si>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</si>
  <si>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</si>
  <si>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</si>
  <si>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</si>
  <si>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</si>
  <si>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</si>
  <si>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</si>
  <si>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</si>
  <si>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</si>
  <si>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</si>
  <si>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</si>
  <si>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</si>
  <si>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</si>
  <si>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</si>
  <si>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</si>
  <si>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</si>
  <si>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</si>
  <si>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</si>
  <si>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</si>
  <si>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</si>
  <si>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</si>
  <si>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</si>
  <si>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</si>
  <si>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</si>
  <si>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</si>
  <si>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</si>
  <si>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</si>
  <si>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</si>
  <si>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</si>
  <si>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</si>
  <si>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</si>
  <si>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</si>
  <si>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</si>
  <si>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</si>
  <si>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</si>
  <si>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</si>
  <si>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</si>
  <si>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</si>
  <si>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</si>
  <si>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</si>
  <si>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</si>
  <si>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</si>
  <si>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</si>
  <si>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</si>
  <si>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</si>
  <si>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</si>
  <si>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</si>
  <si>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</si>
  <si>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</si>
  <si>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</si>
  <si>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</si>
  <si>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</si>
  <si>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</si>
  <si>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</si>
  <si>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</si>
  <si>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</si>
  <si>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</si>
  <si>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</si>
  <si>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</si>
  <si>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</si>
  <si>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</si>
  <si>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</si>
  <si>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</si>
  <si>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</si>
  <si>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</si>
  <si>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</si>
  <si>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</si>
  <si>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</si>
  <si>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</si>
  <si>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</si>
  <si>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</si>
  <si>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</si>
  <si>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</si>
  <si>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</si>
  <si>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</si>
  <si>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</si>
  <si>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</si>
  <si>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</si>
  <si>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</si>
  <si>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</si>
  <si>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</si>
  <si>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</si>
  <si>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</si>
  <si>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</si>
  <si>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</si>
  <si>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</si>
  <si>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</si>
  <si>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</si>
  <si>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</si>
  <si>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</si>
  <si>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</si>
  <si>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</si>
  <si>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</si>
  <si>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</si>
  <si>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</si>
  <si>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</si>
  <si>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</si>
  <si>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</si>
  <si>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</si>
  <si>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</si>
  <si>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</si>
  <si>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</si>
  <si>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</si>
  <si>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</si>
  <si>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</si>
  <si>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</si>
  <si>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</si>
  <si>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</si>
  <si>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</si>
  <si>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</si>
  <si>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</si>
  <si>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</si>
  <si>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</si>
  <si>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</si>
  <si>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</si>
  <si>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</si>
  <si>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</si>
  <si>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</si>
  <si>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</si>
  <si>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</si>
  <si>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</si>
  <si>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</si>
  <si>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</si>
  <si>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</si>
  <si>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</si>
  <si>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</si>
  <si>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</si>
  <si>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</si>
  <si>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</si>
  <si>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</si>
  <si>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</si>
  <si>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</si>
  <si>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</si>
  <si>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</si>
  <si>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</si>
  <si>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</si>
  <si>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</si>
  <si>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</si>
  <si>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</si>
  <si>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</si>
  <si>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</si>
  <si>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</si>
  <si>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</si>
  <si>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</si>
  <si>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</si>
  <si>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</si>
  <si>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</si>
  <si>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</si>
  <si>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</si>
  <si>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</si>
  <si>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</si>
  <si>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</si>
  <si>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</si>
  <si>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</si>
  <si>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</si>
  <si>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</si>
  <si>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</si>
  <si>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</si>
  <si>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</si>
  <si>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</si>
  <si>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</si>
  <si>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</si>
  <si>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</si>
  <si>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</si>
  <si>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</si>
  <si>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</si>
  <si>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</si>
  <si>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</si>
  <si>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</si>
  <si>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</si>
  <si>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</si>
  <si>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</si>
  <si>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</si>
  <si>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</si>
  <si>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</si>
  <si>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</si>
  <si>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</si>
  <si>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</si>
  <si>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</si>
  <si>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</si>
  <si>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</si>
  <si>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</si>
  <si>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</si>
  <si>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</si>
  <si>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</si>
  <si>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</si>
  <si>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</si>
  <si>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</si>
  <si>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</si>
  <si>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</si>
  <si>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</si>
  <si>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</si>
  <si>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</si>
  <si>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</si>
  <si>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</si>
  <si>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</si>
  <si>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</si>
  <si>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</si>
  <si>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</si>
  <si>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</si>
  <si>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</si>
  <si>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</si>
  <si>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</si>
  <si>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</si>
  <si>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</si>
  <si>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</si>
  <si>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</si>
  <si>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</si>
  <si>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</si>
  <si>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</si>
  <si>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</si>
  <si>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</si>
  <si>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</si>
  <si>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</si>
  <si>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</si>
  <si>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</si>
  <si>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</si>
  <si>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</si>
  <si>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</si>
  <si>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</si>
  <si>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</si>
  <si>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</si>
  <si>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</si>
  <si>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</si>
  <si>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</si>
  <si>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</si>
  <si>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</si>
  <si>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</si>
  <si>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</si>
  <si>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</si>
  <si>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</si>
  <si>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</si>
  <si>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</si>
  <si>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</si>
  <si>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</si>
  <si>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</si>
  <si>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</si>
  <si>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</si>
  <si>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</si>
  <si>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</si>
  <si>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</si>
  <si>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</si>
  <si>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</si>
  <si>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</si>
  <si>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</si>
  <si>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</si>
  <si>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</si>
  <si>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</si>
  <si>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</si>
  <si>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</si>
  <si>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</si>
  <si>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</si>
  <si>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</si>
  <si>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</si>
  <si>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</si>
  <si>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</si>
  <si>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</si>
  <si>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</si>
  <si>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</si>
  <si>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</si>
  <si>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</si>
  <si>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</si>
  <si>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</si>
  <si>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</si>
  <si>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</si>
  <si>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</si>
  <si>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</si>
  <si>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</si>
  <si>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</si>
  <si>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</si>
  <si>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</si>
  <si>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</si>
  <si>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</si>
  <si>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</si>
  <si>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</si>
  <si>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</si>
  <si>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</si>
  <si>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</si>
  <si>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</si>
  <si>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</si>
  <si>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</si>
  <si>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</si>
  <si>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</si>
  <si>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</si>
  <si>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</si>
  <si>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</si>
  <si>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</si>
  <si>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</si>
  <si>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</si>
  <si>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</si>
  <si>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</si>
  <si>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</si>
  <si>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</si>
  <si>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</si>
  <si>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</si>
  <si>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</si>
  <si>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</si>
  <si>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</si>
  <si>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</si>
  <si>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</si>
  <si>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</si>
  <si>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</si>
  <si>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</si>
  <si>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</si>
  <si>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</si>
  <si>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</si>
  <si>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</si>
  <si>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</si>
  <si>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</si>
  <si>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</si>
  <si>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</si>
  <si>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</si>
  <si>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</si>
  <si>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</si>
  <si>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</si>
  <si>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</si>
  <si>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</si>
  <si>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</si>
  <si>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</si>
  <si>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</si>
  <si>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</si>
  <si>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</si>
  <si>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</si>
  <si>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</si>
  <si>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</si>
  <si>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</si>
  <si>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</si>
  <si>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</si>
  <si>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</si>
  <si>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</si>
  <si>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</si>
  <si>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</si>
  <si>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</si>
  <si>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</si>
  <si>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</si>
  <si>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</si>
  <si>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</si>
  <si>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</si>
  <si>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</si>
  <si>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</si>
  <si>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</si>
  <si>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</si>
  <si>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</si>
  <si>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</si>
  <si>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</si>
  <si>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</si>
  <si>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</si>
  <si>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</si>
  <si>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</si>
  <si>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</si>
  <si>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</si>
  <si>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</si>
  <si>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</si>
  <si>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</si>
  <si>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</si>
  <si>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</si>
  <si>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</si>
  <si>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</si>
  <si>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</si>
  <si>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</si>
  <si>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</si>
  <si>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</si>
  <si>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</si>
  <si>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</si>
  <si>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</si>
  <si>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</si>
  <si>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</si>
  <si>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</si>
  <si>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</si>
  <si>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</si>
  <si>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</si>
  <si>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</si>
  <si>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</si>
  <si>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</si>
  <si>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</si>
  <si>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</si>
  <si>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</si>
  <si>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</si>
  <si>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</si>
  <si>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</si>
  <si>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</si>
  <si>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</si>
  <si>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</si>
  <si>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</si>
  <si>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</si>
  <si>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</si>
  <si>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</si>
  <si>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</si>
  <si>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</si>
  <si>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</si>
  <si>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</si>
  <si>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</si>
  <si>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</si>
  <si>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</si>
  <si>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</si>
  <si>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</si>
  <si>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</si>
  <si>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</si>
  <si>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</si>
  <si>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</si>
  <si>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</si>
  <si>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</si>
  <si>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</si>
  <si>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</si>
  <si>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</si>
  <si>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</si>
  <si>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</si>
  <si>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</si>
  <si>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</si>
  <si>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</si>
  <si>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</si>
  <si>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</si>
  <si>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</si>
  <si>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</si>
  <si>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</si>
  <si>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</si>
  <si>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</si>
  <si>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</si>
  <si>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</si>
  <si>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</si>
  <si>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</si>
  <si>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</si>
  <si>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</si>
  <si>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</si>
  <si>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</si>
  <si>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</si>
  <si>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</si>
  <si>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</si>
  <si>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</si>
  <si>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</si>
  <si>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</si>
  <si>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</si>
  <si>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</si>
  <si>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</si>
  <si>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</si>
  <si>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</si>
  <si>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</si>
  <si>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</si>
  <si>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</si>
  <si>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</si>
  <si>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</si>
  <si>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</si>
  <si>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</si>
  <si>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</si>
  <si>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</si>
  <si>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</si>
  <si>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</si>
  <si>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</si>
  <si>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</si>
  <si>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</si>
  <si>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</si>
  <si>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</si>
  <si>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</si>
  <si>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</si>
  <si>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</si>
  <si>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</si>
  <si>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</si>
  <si>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</si>
  <si>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</si>
  <si>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</si>
  <si>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</si>
  <si>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</si>
  <si>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</si>
  <si>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</si>
  <si>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</si>
  <si>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</si>
  <si>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</si>
  <si>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</si>
  <si>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</si>
  <si>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</si>
  <si>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</si>
  <si>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</si>
  <si>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</si>
  <si>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</si>
  <si>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</si>
  <si>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</si>
  <si>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</si>
  <si>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</si>
  <si>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</si>
  <si>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</si>
  <si>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</si>
  <si>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</si>
  <si>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</si>
  <si>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</si>
  <si>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</si>
  <si>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</si>
  <si>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</si>
  <si>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</si>
  <si>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</si>
  <si>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</si>
  <si>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</si>
  <si>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</si>
  <si>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</si>
  <si>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</si>
  <si>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</si>
  <si>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</si>
  <si>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</si>
  <si>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</si>
  <si>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</si>
  <si>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</si>
  <si>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</si>
  <si>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</si>
  <si>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</si>
  <si>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</si>
  <si>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</si>
  <si>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</si>
  <si>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</si>
  <si>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</si>
  <si>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</si>
  <si>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</si>
  <si>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</si>
  <si>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</si>
  <si>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</si>
  <si>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</si>
  <si>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</si>
  <si>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</si>
  <si>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</si>
  <si>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</si>
  <si>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</si>
  <si>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</si>
  <si>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</si>
  <si>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</si>
  <si>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</si>
  <si>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</si>
  <si>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</si>
  <si>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</si>
  <si>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</si>
  <si>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</si>
  <si>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</si>
  <si>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</si>
  <si>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</si>
  <si>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</si>
  <si>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</si>
  <si>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</si>
  <si>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</si>
  <si>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</si>
  <si>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</si>
  <si>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</si>
  <si>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</si>
  <si>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</si>
  <si>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</si>
  <si>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</si>
  <si>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</si>
  <si>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</si>
  <si>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</si>
  <si>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</si>
  <si>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</si>
  <si>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</si>
  <si>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</si>
  <si>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</si>
  <si>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</si>
  <si>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</si>
  <si>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</si>
  <si>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</si>
  <si>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</si>
  <si>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</si>
  <si>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</si>
  <si>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</si>
  <si>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</si>
  <si>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</si>
  <si>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</si>
  <si>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</si>
  <si>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</si>
  <si>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</si>
  <si>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</si>
  <si>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</si>
  <si>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</si>
  <si>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</si>
  <si>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</si>
  <si>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</si>
  <si>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</si>
  <si>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</si>
  <si>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</si>
  <si>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</si>
  <si>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</si>
  <si>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</si>
  <si>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</si>
  <si>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</si>
  <si>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</si>
  <si>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</si>
  <si>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</si>
  <si>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</si>
  <si>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</si>
  <si>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</si>
  <si>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</si>
  <si>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</si>
  <si>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</si>
  <si>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</si>
  <si>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</si>
  <si>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</si>
  <si>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</si>
  <si>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</si>
  <si>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</si>
  <si>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</si>
  <si>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</si>
  <si>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</si>
  <si>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</si>
  <si>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</si>
  <si>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</si>
  <si>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</si>
  <si>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</si>
  <si>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</si>
  <si>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</si>
  <si>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</si>
  <si>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</si>
  <si>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</si>
  <si>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</si>
  <si>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</si>
  <si>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</si>
  <si>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</si>
  <si>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</si>
  <si>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</si>
  <si>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</si>
  <si>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</si>
  <si>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</si>
  <si>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</si>
  <si>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</si>
  <si>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</si>
  <si>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</si>
  <si>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</si>
  <si>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</si>
  <si>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</si>
  <si>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</si>
  <si>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</si>
  <si>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</si>
  <si>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</si>
  <si>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</si>
  <si>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</si>
  <si>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</si>
  <si>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</si>
  <si>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</si>
  <si>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</si>
  <si>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</si>
  <si>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</si>
  <si>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</si>
  <si>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</si>
  <si>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</si>
  <si>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</si>
  <si>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</si>
  <si>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</si>
  <si>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</si>
  <si>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</si>
  <si>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</si>
  <si>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</si>
  <si>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</si>
  <si>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</si>
  <si>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</si>
  <si>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</si>
  <si>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</si>
  <si>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</si>
  <si>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</si>
  <si>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</si>
  <si>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</si>
  <si>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</si>
  <si>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</si>
  <si>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</si>
  <si>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</si>
  <si>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</si>
  <si>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</si>
  <si>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</si>
  <si>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</si>
  <si>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</si>
  <si>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</si>
  <si>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</si>
  <si>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</si>
  <si>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</si>
  <si>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</si>
  <si>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</si>
  <si>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</si>
  <si>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</si>
  <si>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</si>
  <si>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</si>
  <si>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</si>
  <si>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</si>
  <si>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</si>
  <si>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</si>
  <si>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</si>
  <si>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</si>
  <si>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</si>
  <si>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</si>
  <si>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</si>
  <si>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</si>
  <si>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</si>
  <si>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</si>
  <si>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</si>
  <si>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</si>
  <si>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</si>
  <si>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</si>
  <si>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</si>
  <si>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</si>
  <si>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</si>
  <si>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</si>
  <si>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</si>
  <si>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</si>
  <si>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</si>
  <si>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</si>
  <si>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</si>
  <si>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</si>
  <si>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</si>
  <si>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</si>
  <si>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</si>
  <si>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</si>
  <si>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</si>
  <si>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</si>
  <si>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</si>
  <si>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</si>
  <si>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</si>
  <si>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</si>
  <si>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</si>
  <si>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</si>
  <si>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</si>
  <si>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</si>
  <si>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</si>
  <si>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</si>
  <si>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</si>
  <si>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</si>
  <si>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</si>
  <si>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</si>
  <si>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</si>
  <si>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</si>
  <si>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</si>
  <si>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</si>
  <si>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</si>
  <si>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</si>
  <si>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</si>
  <si>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</si>
  <si>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</si>
  <si>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</si>
  <si>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</si>
  <si>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</si>
  <si>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</si>
  <si>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</si>
  <si>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</si>
  <si>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</si>
  <si>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</si>
  <si>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</si>
  <si>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</si>
  <si>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</si>
  <si>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</si>
  <si>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</si>
  <si>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</si>
  <si>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</si>
  <si>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</si>
  <si>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</si>
  <si>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</si>
  <si>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</si>
  <si>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</si>
  <si>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</si>
  <si>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</si>
  <si>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</si>
  <si>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</si>
  <si>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</si>
  <si>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</si>
  <si>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</si>
  <si>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</si>
  <si>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</si>
  <si>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</si>
  <si>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</si>
  <si>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</si>
  <si>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</si>
  <si>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</si>
  <si>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</si>
  <si>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</si>
  <si>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</si>
  <si>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</si>
  <si>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</si>
  <si>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</si>
  <si>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</si>
  <si>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</si>
  <si>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</si>
  <si>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</si>
  <si>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</si>
  <si>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</si>
  <si>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</si>
  <si>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</si>
  <si>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</si>
  <si>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</si>
  <si>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</si>
  <si>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</si>
  <si>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</si>
  <si>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</si>
  <si>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</si>
  <si>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</si>
  <si>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</si>
  <si>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</si>
  <si>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</si>
  <si>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</si>
  <si>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</si>
  <si>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</si>
  <si>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</si>
  <si>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</si>
  <si>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</si>
  <si>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</si>
  <si>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</si>
  <si>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</si>
  <si>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</si>
  <si>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</si>
  <si>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</si>
  <si>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</si>
  <si>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</si>
  <si>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</si>
  <si>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</si>
  <si>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</si>
  <si>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</si>
  <si>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</si>
  <si>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</si>
  <si>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</si>
  <si>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</si>
  <si>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</si>
  <si>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</si>
  <si>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</si>
  <si>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</si>
  <si>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</si>
  <si>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</si>
  <si>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</si>
  <si>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</si>
  <si>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</si>
  <si>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</si>
  <si>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</si>
  <si>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</si>
  <si>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</si>
  <si>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</si>
  <si>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</si>
  <si>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</si>
  <si>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</si>
  <si>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</si>
  <si>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</si>
  <si>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</si>
  <si>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</si>
  <si>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</si>
  <si>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</si>
  <si>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</si>
  <si>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</si>
  <si>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</si>
  <si>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</si>
  <si>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</si>
  <si>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</si>
  <si>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</si>
  <si>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</si>
  <si>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</si>
  <si>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</si>
  <si>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</si>
  <si>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</si>
  <si>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</si>
  <si>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</si>
  <si>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</si>
  <si>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</si>
  <si>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</si>
  <si>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</si>
  <si>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</si>
  <si>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</si>
  <si>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</si>
  <si>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</si>
  <si>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</si>
  <si>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</si>
  <si>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</si>
  <si>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</si>
  <si>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</si>
  <si>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</si>
  <si>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</si>
  <si>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</si>
  <si>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</si>
  <si>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</si>
  <si>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</si>
  <si>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</si>
  <si>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</si>
  <si>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</si>
  <si>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</si>
  <si>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</si>
  <si>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</si>
  <si>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</si>
  <si>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</si>
  <si>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</si>
  <si>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</si>
  <si>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</si>
  <si>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</si>
  <si>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</si>
  <si>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</si>
  <si>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</si>
  <si>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</si>
  <si>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</si>
  <si>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</si>
  <si>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</si>
  <si>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</si>
  <si>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</si>
  <si>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</si>
  <si>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</si>
  <si>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</si>
  <si>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</si>
  <si>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</si>
  <si>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</si>
  <si>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</si>
  <si>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</si>
  <si>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</si>
  <si>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</si>
  <si>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</si>
  <si>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</si>
  <si>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</si>
  <si>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</si>
  <si>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</si>
  <si>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</si>
  <si>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</si>
  <si>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</si>
  <si>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</si>
  <si>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</si>
  <si>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</si>
  <si>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</si>
  <si>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</si>
  <si>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</si>
  <si>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</si>
  <si>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</si>
  <si>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</si>
  <si>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</si>
  <si>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</si>
  <si>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</si>
  <si>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</si>
  <si>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</si>
  <si>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</si>
  <si>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</si>
  <si>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</si>
  <si>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</si>
  <si>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</si>
  <si>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</si>
  <si>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</si>
  <si>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</si>
  <si>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</si>
  <si>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</si>
  <si>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</si>
  <si>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</si>
  <si>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</si>
  <si>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</si>
  <si>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</si>
  <si>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</si>
  <si>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</si>
  <si>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</si>
  <si>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</si>
  <si>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</si>
  <si>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</si>
  <si>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</si>
  <si>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</si>
  <si>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</si>
  <si>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</si>
  <si>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</si>
  <si>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</si>
  <si>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</si>
  <si>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</si>
  <si>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</si>
  <si>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</si>
  <si>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</si>
  <si>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</si>
  <si>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</si>
  <si>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</si>
  <si>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</si>
  <si>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</si>
  <si>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</si>
  <si>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</si>
  <si>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</si>
  <si>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</si>
  <si>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</si>
  <si>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</si>
  <si>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</si>
  <si>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</si>
  <si>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</si>
  <si>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</si>
  <si>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</si>
  <si>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</si>
  <si>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</si>
  <si>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</si>
  <si>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</si>
  <si>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</si>
  <si>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</si>
  <si>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</si>
  <si>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</si>
  <si>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</si>
  <si>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</si>
  <si>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</si>
  <si>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</si>
  <si>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</si>
  <si>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</si>
  <si>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</si>
  <si>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</si>
  <si>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</si>
  <si>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</si>
  <si>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</si>
  <si>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</si>
  <si>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</si>
  <si>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</si>
  <si>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</si>
  <si>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</si>
  <si>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</si>
  <si>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</si>
  <si>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</si>
  <si>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</si>
  <si>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</si>
  <si>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</si>
  <si>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</si>
  <si>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</si>
  <si>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</si>
  <si>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</si>
  <si>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</si>
  <si>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</si>
  <si>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</si>
  <si>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</si>
  <si>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</si>
  <si>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</si>
  <si>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</si>
  <si>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</si>
  <si>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</si>
  <si>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</si>
  <si>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</si>
  <si>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</si>
  <si>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</si>
  <si>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</si>
  <si>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</si>
  <si>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</si>
  <si>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</si>
  <si>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</si>
  <si>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</si>
  <si>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</si>
  <si>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</si>
  <si>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</si>
  <si>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</si>
  <si>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</si>
  <si>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</si>
  <si>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</si>
  <si>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</si>
  <si>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</si>
  <si>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</si>
  <si>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</si>
  <si>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</si>
  <si>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</si>
  <si>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</si>
  <si>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</si>
  <si>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</si>
  <si>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</si>
  <si>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</si>
  <si>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</si>
  <si>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</si>
  <si>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</si>
  <si>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</si>
  <si>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</si>
  <si>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</si>
  <si>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</si>
  <si>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</si>
  <si>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</si>
  <si>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</si>
  <si>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</si>
  <si>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</si>
  <si>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</si>
  <si>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</si>
  <si>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</si>
  <si>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</si>
  <si>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</si>
  <si>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</si>
  <si>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</si>
  <si>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</si>
  <si>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</si>
  <si>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</si>
  <si>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</si>
  <si>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</si>
  <si>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</si>
  <si>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</si>
  <si>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</si>
  <si>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</si>
  <si>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</si>
  <si>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</si>
  <si>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</si>
  <si>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</si>
  <si>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</si>
  <si>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</si>
  <si>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</si>
  <si>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</si>
  <si>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</si>
  <si>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</si>
  <si>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</si>
  <si>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</si>
  <si>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</si>
  <si>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</si>
  <si>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</si>
  <si>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</si>
  <si>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</si>
  <si>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</si>
  <si>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</si>
  <si>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</si>
  <si>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</si>
  <si>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</si>
  <si>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</si>
  <si>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</si>
  <si>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</si>
  <si>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</si>
  <si>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</si>
  <si>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</si>
  <si>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</si>
  <si>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</si>
  <si>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</si>
  <si>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</si>
  <si>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</si>
  <si>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</si>
  <si>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</si>
  <si>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</si>
  <si>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</si>
  <si>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</si>
  <si>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</si>
  <si>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</si>
  <si>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</si>
  <si>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</si>
  <si>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</si>
  <si>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</si>
  <si>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</si>
  <si>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</si>
  <si>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</si>
  <si>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</si>
  <si>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</si>
  <si>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</si>
  <si>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</si>
  <si>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</si>
  <si>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</si>
  <si>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</si>
  <si>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</si>
  <si>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</si>
  <si>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</si>
  <si>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</si>
  <si>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</si>
  <si>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</si>
  <si>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</si>
  <si>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</si>
  <si>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</si>
  <si>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</si>
  <si>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</si>
  <si>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</si>
  <si>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</si>
  <si>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</si>
  <si>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</si>
  <si>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</si>
  <si>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</si>
  <si>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</si>
  <si>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</si>
  <si>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</si>
  <si>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</si>
  <si>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</si>
  <si>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</si>
  <si>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</si>
  <si>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</si>
  <si>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</si>
  <si>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</si>
  <si>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</si>
  <si>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</si>
  <si>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</si>
  <si>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</si>
  <si>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</si>
  <si>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</si>
  <si>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</si>
  <si>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</si>
  <si>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</si>
  <si>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</si>
  <si>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</si>
  <si>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</si>
  <si>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</si>
  <si>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</si>
  <si>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</si>
  <si>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</si>
  <si>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</si>
  <si>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</si>
  <si>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</si>
  <si>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</si>
  <si>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</si>
  <si>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</si>
  <si>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</si>
  <si>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</si>
  <si>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</si>
  <si>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</si>
  <si>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</si>
  <si>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</si>
  <si>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</si>
  <si>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</si>
  <si>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</si>
  <si>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</si>
  <si>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</si>
  <si>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</si>
  <si>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</si>
  <si>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</si>
  <si>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</si>
  <si>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</si>
  <si>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</si>
  <si>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</si>
  <si>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</si>
  <si>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</si>
  <si>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</si>
  <si>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</si>
  <si>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</si>
  <si>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</si>
  <si>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</si>
  <si>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</si>
  <si>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</si>
  <si>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</si>
  <si>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</si>
  <si>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</si>
  <si>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</si>
  <si>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</si>
  <si>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</si>
  <si>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</si>
  <si>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</si>
  <si>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</si>
  <si>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</si>
  <si>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</si>
  <si>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</si>
  <si>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</si>
  <si>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</si>
  <si>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</si>
  <si>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</si>
  <si>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</si>
  <si>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</si>
  <si>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</si>
  <si>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</si>
  <si>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</si>
  <si>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</si>
  <si>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</si>
  <si>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</si>
  <si>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</si>
  <si>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</si>
  <si>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</si>
  <si>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</si>
  <si>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</si>
  <si>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</si>
  <si>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</si>
  <si>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</si>
  <si>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</si>
  <si>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</si>
  <si>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</si>
  <si>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</si>
  <si>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</si>
  <si>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</si>
  <si>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</si>
  <si>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</si>
  <si>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</si>
  <si>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</si>
  <si>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</si>
  <si>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</si>
  <si>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</si>
  <si>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</si>
  <si>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</si>
  <si>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</si>
  <si>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</si>
  <si>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</si>
  <si>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</si>
  <si>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</si>
  <si>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</si>
  <si>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</si>
  <si>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</si>
  <si>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</si>
  <si>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</si>
  <si>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</si>
  <si>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</si>
  <si>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</si>
  <si>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</si>
  <si>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</si>
  <si>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</si>
  <si>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</si>
  <si>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</si>
  <si>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</si>
  <si>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</si>
  <si>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</si>
  <si>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</si>
  <si>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</si>
  <si>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</si>
  <si>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</si>
  <si>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</si>
  <si>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</si>
  <si>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</si>
  <si>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</si>
  <si>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</si>
  <si>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</si>
  <si>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</si>
  <si>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</si>
  <si>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</si>
  <si>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</si>
  <si>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</si>
  <si>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</si>
  <si>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</si>
  <si>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</si>
  <si>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</si>
  <si>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</si>
  <si>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</si>
  <si>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</si>
  <si>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</si>
  <si>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</si>
  <si>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</si>
  <si>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</si>
  <si>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</si>
  <si>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</si>
  <si>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</si>
  <si>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</si>
  <si>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</si>
  <si>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</si>
  <si>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</si>
  <si>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</si>
  <si>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</si>
  <si>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</si>
  <si>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</si>
  <si>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</si>
  <si>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</si>
  <si>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</si>
  <si>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</si>
  <si>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</si>
  <si>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</si>
  <si>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</si>
  <si>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</si>
  <si>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</si>
  <si>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</si>
  <si>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</si>
  <si>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</si>
  <si>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</si>
  <si>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</si>
  <si>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</si>
  <si>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</si>
  <si>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</si>
  <si>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</si>
  <si>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</si>
  <si>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</si>
  <si>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</si>
  <si>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</si>
  <si>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</si>
  <si>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</si>
  <si>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</si>
  <si>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</si>
  <si>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</si>
  <si>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</si>
  <si>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</si>
  <si>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</si>
  <si>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</si>
  <si>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</si>
  <si>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</si>
  <si>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</si>
  <si>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</si>
  <si>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</si>
  <si>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</si>
  <si>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</si>
  <si>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</si>
  <si>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</si>
  <si>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</si>
  <si>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</si>
  <si>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</si>
  <si>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</si>
  <si>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</si>
  <si>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</si>
  <si>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</si>
  <si>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</si>
  <si>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</si>
  <si>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</si>
  <si>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</si>
  <si>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</si>
  <si>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</si>
  <si>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</si>
  <si>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</si>
  <si>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</si>
  <si>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</si>
  <si>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</si>
  <si>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</si>
  <si>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</si>
  <si>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</si>
  <si>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</si>
  <si>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</si>
  <si>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</si>
  <si>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</si>
  <si>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</si>
  <si>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</si>
  <si>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</si>
  <si>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</si>
  <si>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</si>
  <si>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</si>
  <si>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</si>
  <si>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</si>
  <si>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</si>
  <si>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</si>
  <si>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</si>
  <si>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</si>
  <si>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</si>
  <si>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</si>
  <si>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</si>
  <si>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</si>
  <si>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</si>
  <si>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</si>
  <si>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</si>
  <si>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</si>
  <si>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</si>
  <si>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</si>
  <si>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</si>
  <si>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</si>
  <si>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</si>
  <si>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</si>
  <si>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</si>
  <si>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</si>
  <si>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</si>
  <si>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</si>
  <si>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</si>
  <si>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</si>
  <si>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</si>
  <si>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</si>
  <si>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</si>
  <si>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</si>
  <si>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</si>
  <si>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</si>
  <si>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</si>
  <si>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</si>
  <si>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</si>
  <si>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</si>
  <si>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</si>
  <si>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</si>
  <si>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</si>
  <si>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</si>
  <si>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</si>
  <si>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</si>
  <si>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</si>
  <si>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</si>
  <si>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</si>
  <si>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</si>
  <si>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</si>
  <si>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</si>
  <si>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</si>
  <si>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</si>
  <si>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</si>
  <si>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</si>
  <si>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</si>
  <si>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</si>
  <si>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</si>
  <si>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</si>
  <si>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</si>
  <si>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</si>
  <si>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</si>
  <si>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</si>
  <si>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</si>
  <si>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</si>
  <si>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</si>
  <si>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</si>
  <si>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</si>
  <si>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</si>
  <si>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</si>
  <si>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</si>
  <si>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</si>
  <si>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</si>
  <si>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</si>
  <si>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</si>
  <si>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</si>
  <si>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</si>
  <si>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</si>
  <si>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</si>
  <si>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</si>
  <si>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</si>
  <si>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</si>
  <si>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</si>
  <si>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</si>
  <si>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</si>
  <si>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</si>
  <si>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</si>
  <si>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</si>
  <si>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</si>
  <si>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</si>
  <si>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</si>
  <si>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</si>
  <si>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</si>
  <si>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</si>
  <si>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</si>
  <si>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</si>
  <si>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</si>
  <si>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</si>
  <si>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</si>
  <si>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</si>
  <si>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</si>
  <si>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</si>
  <si>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</si>
  <si>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</si>
  <si>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</si>
  <si>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</si>
  <si>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</si>
  <si>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</si>
  <si>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</si>
  <si>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</si>
  <si>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</si>
  <si>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</si>
  <si>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</si>
  <si>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</si>
  <si>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</si>
  <si>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</si>
  <si>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</si>
  <si>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</si>
  <si>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</si>
  <si>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</si>
  <si>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</si>
  <si>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</si>
  <si>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</si>
  <si>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</si>
  <si>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</si>
  <si>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</si>
  <si>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</si>
  <si>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</si>
  <si>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</si>
  <si>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</si>
  <si>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</si>
  <si>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</si>
  <si>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</si>
  <si>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</si>
  <si>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</si>
  <si>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</si>
  <si>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</si>
  <si>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</si>
  <si>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</si>
  <si>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</si>
  <si>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</si>
  <si>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</si>
  <si>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</si>
  <si>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</si>
  <si>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</si>
  <si>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</si>
  <si>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</si>
  <si>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</si>
  <si>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</si>
  <si>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</si>
  <si>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</si>
  <si>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</si>
  <si>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</si>
  <si>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</si>
  <si>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</si>
  <si>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</si>
  <si>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</si>
  <si>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</si>
  <si>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</si>
  <si>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</si>
  <si>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</si>
  <si>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</si>
  <si>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</si>
  <si>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</si>
  <si>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</si>
  <si>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</si>
  <si>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</si>
  <si>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</si>
  <si>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</si>
  <si>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</si>
  <si>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</si>
  <si>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</si>
  <si>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</si>
  <si>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</si>
  <si>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</si>
  <si>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</si>
  <si>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</si>
  <si>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</si>
  <si>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</si>
  <si>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</si>
  <si>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</si>
  <si>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</si>
  <si>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</si>
  <si>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</si>
  <si>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</si>
  <si>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</si>
  <si>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</si>
  <si>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</si>
  <si>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</si>
  <si>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</si>
  <si>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</si>
  <si>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</si>
  <si>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</si>
  <si>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</si>
  <si>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</si>
  <si>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</si>
  <si>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</si>
  <si>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</si>
  <si>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</si>
  <si>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</si>
  <si>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</si>
  <si>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</si>
  <si>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</si>
  <si>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</si>
  <si>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</si>
  <si>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</si>
  <si>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</si>
  <si>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</si>
  <si>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</si>
  <si>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</si>
  <si>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</si>
  <si>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</si>
  <si>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</si>
  <si>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</si>
  <si>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</si>
  <si>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</si>
  <si>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</si>
  <si>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</si>
  <si>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</si>
  <si>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</si>
  <si>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</si>
  <si>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</si>
  <si>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</si>
  <si>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</si>
  <si>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</si>
  <si>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</si>
  <si>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</si>
  <si>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</si>
  <si>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</si>
  <si>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</si>
  <si>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</si>
  <si>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</si>
  <si>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</si>
  <si>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</si>
  <si>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</si>
  <si>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</si>
  <si>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</si>
  <si>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</si>
  <si>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</si>
  <si>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</si>
  <si>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</si>
  <si>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</si>
  <si>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</si>
  <si>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</si>
  <si>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</si>
  <si>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</si>
  <si>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</si>
  <si>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</si>
  <si>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</si>
  <si>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</si>
  <si>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</si>
  <si>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</si>
  <si>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</si>
  <si>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</si>
  <si>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</si>
  <si>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</si>
  <si>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</si>
  <si>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</si>
  <si>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</si>
  <si>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</si>
  <si>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</si>
  <si>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</si>
  <si>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</si>
  <si>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</si>
  <si>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</si>
  <si>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</si>
  <si>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</si>
  <si>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</si>
  <si>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</si>
  <si>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</si>
  <si>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</si>
  <si>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</si>
  <si>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</si>
  <si>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</si>
  <si>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</si>
  <si>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</si>
  <si>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</si>
  <si>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</si>
  <si>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</si>
  <si>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</si>
  <si>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</si>
  <si>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</si>
  <si>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</si>
  <si>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</si>
  <si>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</si>
  <si>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</si>
  <si>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</si>
  <si>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</si>
  <si>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</si>
  <si>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</si>
  <si>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</si>
  <si>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</si>
  <si>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</si>
  <si>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</si>
  <si>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</si>
  <si>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</si>
  <si>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</si>
  <si>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</si>
  <si>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</si>
  <si>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</si>
  <si>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</si>
  <si>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</si>
  <si>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</si>
  <si>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</si>
  <si>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</si>
  <si>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</si>
  <si>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</si>
  <si>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</si>
  <si>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</si>
  <si>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</si>
  <si>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</si>
  <si>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</si>
  <si>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</si>
  <si>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</si>
  <si>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</si>
  <si>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</si>
  <si>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</si>
  <si>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</si>
  <si>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</si>
  <si>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</si>
  <si>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</si>
  <si>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</si>
  <si>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</si>
  <si>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</si>
  <si>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</si>
  <si>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</si>
  <si>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</si>
  <si>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</si>
  <si>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</si>
  <si>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</si>
  <si>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</si>
  <si>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</si>
  <si>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</si>
  <si>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</si>
  <si>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</si>
  <si>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</si>
  <si>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</si>
  <si>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</si>
  <si>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</si>
  <si>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</si>
  <si>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</si>
  <si>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</si>
  <si>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</si>
  <si>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</si>
  <si>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</si>
  <si>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</si>
  <si>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</si>
  <si>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</si>
  <si>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</si>
  <si>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</si>
  <si>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</si>
  <si>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</si>
  <si>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</si>
  <si>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</si>
  <si>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</si>
  <si>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</si>
  <si>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</si>
  <si>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</si>
  <si>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</si>
  <si>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</si>
  <si>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</si>
  <si>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</si>
  <si>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</si>
  <si>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</si>
  <si>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</si>
  <si>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</si>
  <si>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</si>
  <si>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</si>
  <si>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</si>
  <si>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</si>
  <si>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</si>
  <si>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</si>
  <si>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</si>
  <si>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</si>
  <si>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</si>
  <si>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</si>
  <si>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</si>
  <si>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</si>
  <si>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</si>
  <si>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</si>
  <si>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</si>
  <si>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</si>
  <si>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</si>
  <si>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</si>
  <si>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</si>
  <si>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</si>
  <si>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</si>
  <si>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</si>
  <si>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</si>
  <si>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</si>
  <si>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</si>
  <si>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</si>
  <si>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</si>
  <si>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</si>
  <si>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</si>
  <si>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</si>
  <si>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</si>
  <si>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</si>
  <si>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</si>
  <si>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</si>
  <si>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</si>
  <si>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</si>
  <si>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</si>
  <si>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</si>
  <si>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</si>
  <si>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</si>
  <si>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</si>
  <si>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</si>
  <si>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</si>
  <si>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</si>
  <si>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</si>
  <si>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</si>
  <si>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</si>
  <si>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</si>
  <si>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</si>
  <si>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</si>
  <si>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</si>
  <si>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</si>
  <si>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</si>
  <si>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</si>
  <si>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</si>
  <si>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</si>
  <si>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</si>
  <si>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</si>
  <si>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</si>
  <si>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</si>
  <si>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</si>
  <si>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</si>
  <si>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</si>
  <si>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</si>
  <si>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</si>
  <si>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</si>
  <si>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</si>
  <si>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</si>
  <si>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</si>
  <si>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</si>
  <si>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</si>
  <si>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</si>
  <si>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</si>
  <si>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</si>
  <si>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</si>
  <si>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</si>
  <si>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</si>
  <si>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</si>
  <si>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</si>
  <si>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</si>
  <si>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</si>
  <si>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</si>
  <si>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</si>
  <si>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</si>
  <si>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</si>
  <si>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</si>
  <si>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</si>
  <si>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</si>
  <si>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</si>
  <si>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</si>
  <si>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</si>
  <si>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</si>
  <si>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</si>
  <si>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</si>
  <si>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</si>
  <si>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</si>
  <si>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</si>
  <si>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</si>
  <si>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</si>
  <si>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</si>
  <si>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</si>
  <si>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</si>
  <si>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</si>
  <si>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</si>
  <si>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</si>
  <si>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</si>
  <si>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</si>
  <si>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</si>
  <si>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</si>
  <si>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</si>
  <si>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</si>
  <si>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</si>
  <si>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</si>
  <si>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</si>
  <si>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</si>
  <si>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</si>
  <si>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</si>
  <si>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</si>
  <si>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</si>
  <si>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</si>
  <si>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</si>
  <si>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</si>
  <si>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</si>
  <si>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</si>
  <si>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</si>
  <si>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</si>
  <si>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</si>
  <si>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</si>
  <si>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</si>
  <si>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</si>
  <si>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</si>
  <si>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</si>
  <si>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</si>
  <si>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</si>
  <si>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</si>
  <si>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</si>
  <si>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</si>
  <si>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</si>
  <si>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</si>
  <si>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</si>
  <si>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</si>
  <si>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</si>
  <si>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</si>
  <si>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</si>
  <si>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</si>
  <si>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</si>
  <si>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</si>
  <si>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</si>
  <si>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</si>
  <si>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</si>
  <si>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</si>
  <si>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</si>
  <si>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</si>
  <si>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</si>
  <si>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</si>
  <si>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</si>
  <si>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</si>
  <si>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</si>
  <si>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</si>
  <si>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</si>
  <si>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</si>
  <si>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</si>
  <si>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</si>
  <si>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</si>
  <si>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</si>
  <si>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</si>
  <si>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</si>
  <si>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</si>
  <si>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</si>
  <si>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</si>
  <si>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</si>
  <si>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</si>
  <si>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</si>
  <si>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</si>
  <si>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</si>
  <si>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</si>
  <si>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</si>
  <si>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</si>
  <si>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</si>
  <si>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</si>
  <si>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</si>
  <si>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</si>
  <si>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</si>
  <si>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</si>
  <si>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</si>
  <si>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</si>
  <si>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</si>
  <si>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</si>
  <si>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</si>
  <si>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</si>
  <si>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</si>
  <si>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</si>
  <si>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</si>
  <si>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</si>
  <si>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</si>
  <si>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</si>
  <si>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</si>
  <si>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</si>
  <si>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</si>
  <si>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</si>
  <si>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</si>
  <si>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</si>
  <si>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</si>
  <si>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</si>
  <si>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</si>
  <si>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</si>
  <si>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</si>
  <si>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</si>
  <si>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</si>
  <si>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</si>
  <si>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</si>
  <si>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</si>
  <si>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</si>
  <si>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</si>
  <si>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</si>
  <si>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</si>
  <si>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</si>
  <si>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</si>
  <si>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</si>
  <si>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</si>
  <si>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</si>
  <si>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</si>
  <si>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</si>
  <si>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</si>
  <si>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</si>
  <si>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</si>
  <si>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</si>
  <si>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</si>
  <si>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</si>
  <si>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</si>
  <si>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</si>
  <si>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</si>
  <si>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</si>
  <si>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</si>
  <si>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</si>
  <si>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</si>
  <si>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</si>
  <si>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</si>
  <si>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</si>
  <si>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</si>
  <si>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</si>
  <si>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</si>
  <si>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</si>
  <si>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</si>
  <si>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</si>
  <si>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</si>
  <si>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</si>
  <si>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</si>
  <si>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</si>
  <si>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</si>
  <si>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</si>
  <si>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</si>
  <si>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</si>
  <si>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</si>
  <si>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</si>
  <si>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</si>
  <si>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</si>
  <si>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</si>
  <si>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</si>
  <si>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</si>
  <si>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</si>
  <si>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</si>
  <si>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</si>
  <si>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</si>
  <si>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</si>
  <si>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</si>
  <si>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</si>
  <si>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</si>
  <si>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</si>
  <si>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</si>
  <si>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</si>
  <si>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</si>
  <si>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</si>
  <si>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</si>
  <si>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</si>
  <si>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</si>
  <si>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</si>
  <si>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</si>
  <si>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</si>
  <si>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</si>
  <si>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</si>
  <si>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</si>
  <si>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</si>
  <si>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</si>
  <si>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</si>
  <si>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</si>
  <si>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</si>
  <si>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</si>
  <si>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</si>
  <si>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</si>
  <si>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</si>
  <si>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</si>
  <si>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</si>
  <si>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</si>
  <si>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</si>
  <si>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</si>
  <si>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</si>
  <si>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</si>
  <si>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</si>
  <si>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</si>
  <si>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</si>
  <si>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</si>
  <si>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</si>
  <si>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</si>
  <si>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</si>
  <si>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</si>
  <si>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</si>
  <si>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</si>
  <si>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</si>
  <si>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</si>
  <si>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</si>
  <si>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</si>
  <si>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</si>
  <si>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</si>
  <si>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</si>
  <si>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</si>
  <si>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</si>
  <si>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</si>
  <si>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</si>
  <si>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</si>
  <si>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</si>
  <si>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</si>
  <si>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</si>
  <si>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</si>
  <si>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</si>
  <si>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</si>
  <si>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</si>
  <si>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</si>
  <si>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</si>
  <si>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</si>
  <si>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</si>
  <si>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</si>
  <si>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</si>
  <si>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</si>
  <si>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</si>
  <si>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</si>
  <si>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</si>
  <si>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</si>
  <si>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</si>
  <si>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</si>
  <si>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</si>
  <si>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</si>
  <si>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</si>
  <si>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</si>
  <si>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</si>
  <si>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</si>
  <si>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</si>
  <si>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</si>
  <si>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</si>
  <si>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</si>
  <si>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</si>
  <si>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</si>
  <si>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</si>
  <si>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</si>
  <si>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</si>
  <si>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</si>
  <si>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</si>
  <si>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</si>
  <si>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</si>
  <si>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</si>
  <si>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</si>
  <si>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</si>
  <si>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</si>
  <si>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</si>
  <si>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</si>
  <si>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</si>
  <si>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</si>
  <si>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</si>
  <si>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</si>
  <si>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</si>
  <si>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</si>
  <si>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</si>
  <si>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</si>
  <si>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</si>
  <si>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</si>
  <si>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</si>
  <si>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</si>
  <si>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</si>
  <si>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</si>
  <si>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</si>
  <si>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</si>
  <si>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</si>
  <si>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</si>
  <si>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</si>
  <si>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</si>
  <si>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</si>
  <si>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</si>
  <si>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</si>
  <si>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</si>
  <si>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</si>
  <si>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</si>
  <si>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</si>
  <si>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</si>
  <si>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</si>
  <si>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</si>
  <si>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</si>
  <si>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</si>
  <si>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</si>
  <si>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</si>
  <si>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</si>
  <si>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</si>
  <si>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</si>
  <si>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</si>
  <si>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</si>
  <si>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</si>
  <si>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</si>
  <si>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</si>
  <si>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</si>
  <si>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</si>
  <si>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</si>
  <si>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</si>
  <si>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</si>
  <si>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</si>
  <si>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</si>
  <si>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</si>
  <si>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</si>
  <si>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</si>
  <si>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</si>
  <si>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</si>
  <si>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</si>
  <si>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</si>
  <si>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</si>
  <si>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</si>
  <si>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</si>
  <si>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</si>
  <si>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</si>
  <si>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</si>
  <si>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</si>
  <si>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</si>
  <si>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</si>
  <si>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</si>
  <si>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</si>
  <si>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</si>
  <si>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</si>
  <si>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</si>
  <si>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</si>
  <si>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</si>
  <si>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</si>
  <si>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</si>
  <si>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</si>
  <si>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</si>
  <si>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</si>
  <si>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</si>
  <si>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</si>
  <si>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</si>
  <si>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</si>
  <si>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</si>
  <si>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</si>
  <si>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</si>
  <si>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</si>
  <si>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</si>
  <si>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</si>
  <si>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</si>
  <si>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</si>
  <si>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</si>
  <si>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</si>
  <si>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</si>
  <si>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</si>
  <si>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</si>
  <si>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</si>
  <si>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</si>
  <si>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</si>
  <si>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</si>
  <si>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</si>
  <si>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</si>
  <si>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</si>
  <si>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</si>
  <si>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</si>
  <si>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</si>
  <si>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</si>
  <si>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</si>
  <si>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</si>
  <si>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</si>
  <si>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</si>
  <si>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</si>
  <si>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</si>
  <si>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</si>
  <si>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</si>
  <si>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</si>
  <si>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</si>
  <si>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</si>
  <si>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</si>
  <si>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</si>
  <si>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</si>
  <si>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</si>
  <si>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</si>
  <si>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</si>
  <si>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</si>
  <si>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</si>
  <si>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</si>
  <si>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</si>
  <si>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</si>
  <si>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</si>
  <si>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</si>
  <si>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</si>
  <si>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</si>
  <si>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</si>
  <si>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</si>
  <si>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</si>
  <si>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</si>
  <si>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</si>
  <si>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</si>
  <si>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</si>
  <si>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</si>
  <si>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</si>
  <si>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</si>
  <si>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</si>
  <si>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</si>
  <si>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</si>
  <si>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</si>
  <si>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</si>
  <si>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</si>
  <si>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</si>
  <si>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</si>
  <si>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</si>
  <si>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</si>
  <si>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</si>
  <si>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</si>
  <si>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</si>
  <si>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</si>
  <si>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</si>
  <si>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</si>
  <si>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</si>
  <si>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</si>
  <si>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</si>
  <si>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</si>
  <si>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</si>
  <si>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</si>
  <si>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</si>
  <si>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</si>
  <si>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</si>
  <si>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</si>
  <si>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</si>
  <si>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</si>
  <si>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</si>
  <si>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</si>
  <si>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</si>
  <si>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</si>
  <si>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</si>
  <si>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</si>
  <si>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</si>
  <si>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</si>
  <si>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</si>
  <si>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</si>
  <si>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</si>
  <si>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</si>
  <si>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</si>
  <si>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</si>
  <si>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</si>
  <si>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</si>
  <si>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</si>
  <si>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</si>
  <si>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</si>
  <si>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</si>
  <si>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</si>
  <si>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</si>
  <si>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</si>
  <si>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</si>
  <si>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</si>
  <si>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</si>
  <si>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</si>
  <si>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</si>
  <si>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</si>
  <si>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</si>
  <si>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</si>
  <si>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</si>
  <si>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</si>
  <si>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</si>
  <si>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</si>
  <si>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</si>
  <si>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</si>
  <si>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</si>
  <si>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</si>
  <si>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</si>
  <si>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</si>
  <si>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</si>
  <si>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</si>
  <si>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</si>
  <si>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</si>
  <si>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</si>
  <si>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</si>
  <si>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</si>
  <si>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</si>
  <si>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</si>
  <si>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</si>
  <si>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</si>
  <si>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</si>
  <si>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</si>
  <si>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</si>
  <si>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</si>
  <si>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</si>
  <si>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</si>
  <si>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</si>
  <si>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</si>
  <si>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</si>
  <si>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</si>
  <si>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</si>
  <si>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</si>
  <si>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</si>
  <si>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</si>
  <si>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</si>
  <si>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</si>
  <si>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</si>
  <si>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</si>
  <si>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</si>
  <si>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</si>
  <si>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</si>
  <si>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</si>
  <si>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</si>
  <si>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</si>
  <si>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</si>
  <si>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</si>
  <si>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</si>
  <si>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</si>
  <si>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</si>
  <si>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</si>
  <si>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</si>
  <si>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</si>
  <si>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</si>
  <si>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</si>
  <si>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</si>
  <si>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</si>
  <si>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</si>
  <si>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</si>
  <si>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</si>
  <si>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</si>
  <si>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</si>
  <si>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</si>
  <si>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</si>
  <si>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</si>
  <si>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</si>
  <si>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</si>
  <si>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</si>
  <si>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</si>
  <si>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</si>
  <si>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</si>
  <si>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</si>
  <si>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</si>
  <si>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</si>
  <si>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</si>
  <si>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</si>
  <si>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</si>
  <si>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</si>
  <si>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</si>
  <si>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</si>
  <si>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</si>
  <si>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</si>
  <si>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</si>
  <si>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</si>
  <si>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</si>
  <si>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</si>
  <si>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</si>
  <si>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</si>
  <si>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</si>
  <si>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</si>
  <si>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</si>
  <si>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</si>
  <si>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</si>
  <si>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</si>
  <si>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</si>
  <si>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</si>
  <si>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</si>
  <si>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</si>
  <si>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</si>
  <si>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</si>
  <si>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</si>
  <si>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</si>
  <si>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</si>
  <si>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</si>
  <si>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</si>
  <si>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</si>
  <si>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</si>
  <si>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</si>
  <si>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</si>
  <si>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</si>
  <si>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</si>
  <si>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</si>
  <si>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</si>
  <si>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</si>
  <si>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</si>
  <si>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</si>
  <si>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</si>
  <si>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</si>
  <si>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</si>
  <si>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</si>
  <si>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</si>
  <si>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</si>
  <si>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</si>
  <si>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</si>
  <si>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</si>
  <si>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</si>
  <si>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</si>
  <si>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</si>
  <si>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</si>
  <si>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</si>
  <si>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</si>
  <si>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</si>
  <si>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</si>
  <si>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</si>
  <si>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</si>
  <si>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</si>
  <si>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</si>
  <si>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</si>
  <si>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</si>
  <si>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</si>
  <si>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</si>
  <si>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</si>
  <si>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</si>
  <si>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</si>
  <si>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</si>
  <si>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</si>
  <si>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</si>
  <si>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</si>
  <si>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</si>
  <si>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</si>
  <si>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</si>
  <si>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</si>
  <si>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</si>
  <si>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</si>
  <si>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</si>
  <si>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</si>
  <si>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</si>
  <si>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</si>
  <si>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</si>
  <si>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</si>
  <si>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</si>
  <si>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</si>
  <si>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</si>
  <si>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</si>
  <si>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</si>
  <si>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</si>
  <si>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</si>
  <si>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</si>
  <si>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</si>
  <si>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</si>
  <si>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</si>
  <si>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</si>
  <si>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</si>
  <si>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</si>
  <si>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</si>
  <si>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</si>
  <si>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</si>
  <si>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</si>
  <si>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</si>
  <si>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</si>
  <si>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</si>
  <si>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</si>
  <si>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</si>
  <si>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</si>
  <si>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</si>
  <si>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</si>
  <si>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</si>
  <si>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</si>
  <si>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</si>
  <si>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</si>
  <si>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</si>
  <si>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</si>
  <si>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</si>
  <si>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</si>
  <si>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</si>
  <si>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</si>
  <si>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</si>
  <si>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</si>
  <si>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</si>
  <si>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</si>
  <si>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</si>
  <si>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</si>
  <si>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</si>
  <si>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</si>
  <si>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</si>
  <si>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</si>
  <si>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</si>
  <si>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</si>
  <si>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</si>
  <si>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</si>
  <si>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</si>
  <si>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</si>
  <si>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</si>
  <si>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</si>
  <si>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</si>
  <si>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</si>
  <si>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</si>
  <si>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</si>
  <si>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</si>
  <si>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</si>
  <si>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</si>
  <si>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</si>
  <si>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</si>
  <si>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</si>
  <si>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</si>
  <si>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</si>
  <si>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</si>
  <si>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</si>
  <si>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</si>
  <si>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</si>
  <si>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</si>
  <si>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</si>
  <si>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</si>
  <si>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</si>
  <si>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</si>
  <si>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</si>
  <si>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</si>
  <si>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</si>
  <si>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</si>
  <si>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</si>
  <si>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</si>
  <si>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</si>
  <si>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</si>
  <si>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</si>
  <si>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</si>
  <si>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</si>
  <si>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</si>
  <si>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</si>
  <si>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</si>
  <si>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</si>
  <si>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</si>
  <si>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</si>
  <si>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</si>
  <si>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</si>
  <si>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</si>
  <si>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</si>
  <si>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</si>
  <si>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</si>
  <si>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</si>
  <si>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</si>
  <si>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</si>
  <si>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</si>
  <si>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</si>
  <si>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</si>
  <si>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</si>
  <si>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</si>
  <si>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</si>
  <si>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</si>
  <si>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</si>
  <si>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</si>
  <si>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</si>
  <si>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</si>
  <si>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</si>
  <si>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</si>
  <si>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</si>
  <si>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</si>
  <si>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</si>
  <si>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</si>
  <si>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</si>
  <si>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</si>
  <si>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</si>
  <si>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</si>
  <si>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</si>
  <si>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</si>
  <si>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</si>
  <si>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</si>
  <si>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</si>
  <si>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</si>
  <si>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</si>
  <si>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</si>
  <si>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</si>
  <si>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</si>
  <si>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</si>
  <si>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</si>
  <si>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</si>
  <si>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</si>
  <si>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</si>
  <si>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</si>
  <si>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</si>
  <si>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</si>
  <si>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</si>
  <si>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</si>
  <si>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</si>
  <si>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</si>
  <si>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</si>
  <si>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</si>
  <si>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</si>
  <si>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</si>
  <si>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</si>
  <si>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</si>
  <si>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</si>
  <si>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</si>
  <si>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</si>
  <si>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</si>
  <si>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</si>
  <si>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</si>
  <si>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</si>
  <si>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</si>
  <si>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</si>
  <si>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</si>
  <si>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</si>
  <si>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</si>
  <si>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</si>
  <si>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</si>
  <si>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</si>
  <si>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</si>
  <si>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</si>
  <si>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</si>
  <si>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</si>
  <si>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</si>
  <si>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</si>
  <si>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</si>
  <si>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</si>
  <si>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</si>
  <si>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</si>
  <si>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</si>
  <si>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</si>
  <si>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</si>
  <si>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</si>
  <si>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</si>
  <si>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</si>
  <si>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</si>
  <si>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</si>
  <si>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</si>
  <si>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</si>
  <si>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</si>
  <si>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</si>
  <si>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</si>
  <si>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</si>
  <si>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</si>
  <si>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</si>
  <si>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</si>
  <si>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</si>
  <si>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</si>
  <si>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</si>
  <si>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</si>
  <si>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</si>
  <si>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</si>
  <si>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</si>
  <si>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</si>
  <si>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</si>
  <si>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</si>
  <si>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</si>
  <si>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</si>
  <si>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</si>
  <si>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</si>
  <si>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</si>
  <si>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</si>
  <si>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</si>
  <si>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</si>
  <si>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</si>
  <si>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</si>
  <si>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</si>
  <si>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</si>
  <si>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</si>
  <si>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</si>
  <si>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</si>
  <si>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</si>
  <si>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</si>
  <si>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</si>
  <si>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</si>
  <si>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</si>
  <si>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</si>
  <si>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</si>
  <si>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</si>
  <si>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</si>
  <si>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</si>
  <si>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</si>
  <si>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</si>
  <si>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</si>
  <si>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</si>
  <si>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</si>
  <si>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</si>
  <si>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</si>
  <si>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</si>
  <si>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</si>
  <si>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</si>
  <si>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</si>
  <si>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</si>
  <si>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</si>
  <si>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</si>
  <si>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</si>
  <si>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</si>
  <si>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</si>
  <si>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</si>
  <si>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</si>
  <si>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</si>
  <si>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</si>
  <si>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</si>
  <si>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</si>
  <si>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</si>
  <si>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</si>
  <si>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</si>
  <si>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</si>
  <si>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</si>
  <si>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</si>
  <si>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</si>
  <si>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</si>
  <si>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</si>
  <si>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</si>
  <si>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</si>
  <si>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</si>
  <si>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</si>
  <si>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</si>
  <si>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</si>
  <si>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</si>
  <si>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</si>
  <si>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</si>
  <si>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</si>
  <si>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</si>
  <si>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</si>
  <si>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</si>
  <si>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</si>
  <si>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</si>
  <si>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</si>
  <si>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</si>
  <si>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</si>
  <si>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</si>
  <si>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</si>
  <si>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</si>
  <si>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</si>
  <si>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</si>
  <si>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</si>
  <si>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</si>
  <si>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</si>
  <si>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</si>
  <si>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</si>
  <si>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</si>
  <si>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</si>
  <si>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</si>
  <si>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</si>
  <si>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</si>
  <si>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</si>
  <si>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</si>
  <si>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</si>
  <si>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</si>
  <si>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</si>
  <si>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</si>
  <si>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</si>
  <si>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</si>
  <si>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</si>
  <si>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</si>
  <si>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</si>
  <si>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</si>
  <si>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</si>
  <si>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</si>
  <si>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</si>
  <si>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</si>
  <si>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</si>
  <si>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</si>
  <si>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</si>
  <si>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</si>
  <si>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</si>
  <si>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</si>
  <si>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</si>
  <si>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</si>
  <si>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</si>
  <si>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</si>
  <si>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</si>
  <si>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</si>
  <si>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</si>
  <si>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</si>
  <si>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</si>
  <si>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</si>
  <si>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</si>
  <si>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</si>
  <si>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</si>
  <si>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</si>
  <si>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</si>
  <si>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</si>
  <si>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</si>
  <si>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</si>
  <si>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</si>
  <si>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</si>
  <si>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</si>
  <si>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</si>
  <si>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</si>
  <si>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</si>
  <si>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</si>
  <si>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</si>
  <si>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</si>
  <si>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</si>
  <si>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</si>
  <si>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</si>
  <si>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</si>
  <si>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</si>
  <si>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</si>
  <si>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</si>
  <si>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</si>
  <si>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</si>
  <si>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</si>
  <si>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</si>
  <si>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</si>
  <si>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</si>
  <si>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</si>
  <si>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</si>
  <si>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</si>
  <si>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</si>
  <si>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</si>
  <si>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</si>
  <si>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</si>
  <si>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</si>
  <si>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</si>
  <si>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</si>
  <si>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</si>
  <si>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</si>
  <si>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</si>
  <si>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</si>
  <si>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</si>
  <si>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</si>
  <si>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</si>
  <si>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</si>
  <si>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</si>
  <si>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</si>
  <si>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</si>
  <si>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</si>
  <si>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</si>
  <si>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</si>
  <si>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</si>
  <si>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</si>
  <si>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</si>
  <si>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</si>
  <si>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</si>
  <si>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</si>
  <si>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</si>
  <si>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</si>
  <si>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</si>
  <si>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</si>
  <si>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</si>
  <si>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</si>
  <si>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</si>
  <si>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</si>
  <si>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</si>
  <si>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</si>
  <si>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</si>
  <si>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</si>
  <si>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</si>
  <si>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</si>
  <si>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</si>
  <si>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</si>
  <si>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</si>
  <si>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</si>
  <si>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</si>
  <si>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</si>
  <si>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</si>
  <si>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</si>
  <si>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</si>
  <si>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</si>
  <si>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</si>
  <si>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</si>
  <si>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</si>
  <si>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</si>
  <si>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</si>
  <si>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</si>
  <si>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</si>
  <si>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</si>
  <si>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</si>
  <si>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</si>
  <si>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</si>
  <si>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</si>
  <si>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</si>
  <si>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</si>
  <si>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</si>
  <si>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</si>
  <si>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</si>
  <si>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</si>
  <si>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</si>
  <si>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</si>
  <si>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</si>
  <si>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</si>
  <si>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</si>
  <si>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</si>
  <si>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</si>
  <si>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</si>
  <si>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</si>
  <si>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</si>
  <si>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</si>
  <si>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</si>
  <si>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</si>
  <si>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</si>
  <si>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</si>
  <si>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</si>
  <si>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</si>
  <si>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</si>
  <si>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</si>
  <si>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</si>
  <si>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</si>
  <si>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</si>
  <si>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</si>
  <si>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</si>
  <si>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</si>
  <si>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</si>
  <si>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</si>
  <si>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</si>
  <si>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</si>
  <si>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</si>
  <si>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</si>
  <si>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</si>
  <si>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</si>
  <si>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</si>
  <si>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</si>
  <si>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</si>
  <si>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</si>
  <si>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</si>
  <si>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</si>
  <si>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</si>
  <si>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</si>
  <si>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</si>
  <si>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</si>
  <si>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</si>
  <si>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</si>
  <si>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</si>
  <si>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</si>
  <si>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</si>
  <si>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</si>
  <si>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</si>
  <si>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</si>
  <si>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</si>
  <si>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</si>
  <si>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</si>
  <si>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</si>
  <si>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</si>
  <si>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</si>
  <si>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</si>
  <si>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</si>
  <si>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</si>
  <si>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</si>
  <si>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</si>
  <si>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</si>
  <si>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</si>
  <si>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</si>
  <si>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</si>
  <si>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</si>
  <si>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</si>
  <si>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</si>
  <si>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</si>
  <si>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</si>
  <si>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</si>
  <si>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</si>
  <si>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</si>
  <si>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</si>
  <si>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</si>
  <si>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</si>
  <si>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</si>
  <si>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</si>
  <si>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</si>
  <si>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</si>
  <si>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</si>
  <si>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</si>
  <si>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</si>
  <si>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</si>
  <si>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</si>
  <si>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</si>
  <si>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</si>
  <si>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</si>
  <si>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</si>
  <si>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</si>
  <si>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</si>
  <si>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</si>
  <si>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</si>
  <si>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</si>
  <si>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</si>
  <si>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</si>
  <si>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</si>
  <si>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</si>
  <si>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</si>
  <si>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</si>
  <si>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</si>
  <si>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</si>
  <si>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</si>
  <si>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</si>
  <si>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</si>
  <si>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</si>
  <si>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</si>
  <si>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</si>
  <si>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</si>
  <si>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</si>
  <si>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</si>
  <si>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</si>
  <si>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</si>
  <si>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</si>
  <si>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</si>
  <si>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</si>
  <si>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</si>
  <si>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</si>
  <si>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</si>
  <si>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</si>
  <si>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</si>
  <si>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</si>
  <si>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</si>
  <si>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</si>
  <si>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</si>
  <si>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</si>
  <si>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</si>
  <si>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</si>
  <si>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</si>
  <si>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</si>
  <si>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</si>
  <si>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</si>
  <si>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</si>
  <si>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</si>
  <si>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</si>
  <si>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</si>
  <si>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</si>
  <si>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</si>
  <si>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</si>
  <si>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</si>
  <si>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</si>
  <si>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</si>
  <si>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</si>
  <si>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</si>
  <si>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</si>
  <si>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</si>
  <si>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</si>
  <si>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</si>
  <si>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</si>
  <si>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</si>
  <si>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</si>
  <si>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</si>
  <si>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</si>
  <si>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</si>
  <si>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</si>
  <si>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</si>
  <si>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</si>
  <si>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</si>
  <si>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</si>
  <si>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</si>
  <si>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</si>
  <si>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</si>
  <si>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</si>
  <si>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</si>
  <si>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</si>
  <si>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</si>
  <si>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</si>
  <si>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</si>
  <si>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</si>
  <si>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</si>
  <si>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</si>
  <si>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</si>
  <si>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</si>
  <si>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</si>
  <si>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</si>
  <si>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</si>
  <si>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</si>
  <si>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</si>
  <si>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</si>
  <si>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</si>
  <si>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</si>
  <si>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</si>
  <si>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</si>
  <si>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</si>
  <si>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</si>
  <si>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</si>
  <si>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</si>
  <si>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</si>
  <si>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</si>
  <si>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</si>
  <si>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</si>
  <si>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</si>
  <si>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</si>
  <si>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</si>
  <si>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</si>
  <si>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</si>
  <si>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</si>
  <si>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</si>
  <si>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</si>
  <si>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</si>
  <si>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</si>
  <si>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</si>
  <si>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</si>
  <si>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</si>
  <si>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</si>
  <si>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</si>
  <si>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</si>
  <si>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</si>
  <si>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</si>
  <si>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</si>
  <si>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</si>
  <si>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</si>
  <si>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</si>
  <si>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</si>
  <si>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</si>
  <si>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</si>
  <si>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</si>
  <si>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</si>
  <si>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</si>
  <si>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</si>
  <si>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</si>
  <si>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</si>
  <si>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</si>
  <si>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</si>
  <si>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</si>
  <si>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</si>
  <si>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</si>
  <si>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</si>
  <si>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</si>
  <si>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</si>
  <si>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</si>
  <si>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</si>
  <si>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</si>
  <si>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</si>
  <si>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</si>
  <si>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</si>
  <si>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</si>
  <si>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</si>
  <si>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</si>
  <si>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</si>
  <si>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</si>
  <si>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</si>
  <si>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</si>
  <si>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</si>
  <si>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</si>
  <si>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</si>
  <si>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</si>
  <si>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</si>
  <si>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</si>
  <si>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</si>
  <si>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</si>
  <si>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</si>
  <si>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</si>
  <si>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</si>
  <si>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</si>
  <si>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</si>
  <si>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</si>
  <si>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</si>
  <si>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</si>
  <si>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</si>
  <si>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</si>
  <si>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</si>
  <si>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</si>
  <si>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</si>
  <si>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</si>
  <si>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</si>
  <si>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</si>
  <si>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</si>
  <si>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</si>
  <si>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</si>
  <si>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</si>
  <si>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</si>
  <si>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</si>
  <si>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</si>
  <si>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</si>
  <si>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</si>
  <si>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</si>
  <si>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</si>
  <si>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</si>
  <si>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</si>
  <si>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</si>
  <si>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</si>
  <si>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</si>
  <si>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</si>
  <si>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</si>
  <si>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</si>
  <si>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</si>
  <si>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</si>
  <si>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</si>
  <si>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</si>
  <si>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</si>
  <si>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</si>
  <si>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</si>
  <si>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</si>
  <si>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</si>
  <si>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</si>
  <si>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</si>
  <si>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</si>
  <si>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</si>
  <si>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</si>
  <si>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</si>
  <si>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</si>
  <si>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</si>
  <si>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</si>
  <si>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</si>
  <si>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</si>
  <si>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</si>
  <si>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</si>
  <si>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</si>
  <si>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</si>
  <si>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</si>
  <si>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</si>
  <si>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</si>
  <si>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</si>
  <si>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</si>
  <si>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</si>
  <si>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</si>
  <si>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</si>
  <si>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</si>
  <si>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</si>
  <si>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</si>
  <si>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</si>
  <si>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</si>
  <si>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</si>
  <si>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</si>
  <si>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</si>
  <si>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</si>
  <si>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</si>
  <si>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</si>
  <si>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</si>
  <si>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</si>
  <si>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</si>
  <si>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</si>
  <si>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</si>
  <si>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</si>
  <si>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</si>
  <si>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</si>
  <si>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</si>
  <si>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</si>
  <si>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</si>
  <si>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</si>
  <si>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</si>
  <si>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</si>
  <si>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</si>
  <si>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</si>
  <si>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</si>
  <si>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</si>
  <si>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</si>
  <si>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</si>
  <si>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</si>
  <si>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</si>
  <si>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</si>
  <si>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</si>
  <si>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</si>
  <si>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</si>
  <si>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</si>
  <si>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</si>
  <si>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</si>
  <si>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</si>
  <si>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</si>
  <si>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</si>
  <si>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</si>
  <si>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</si>
  <si>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</si>
  <si>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</si>
  <si>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</si>
  <si>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</si>
  <si>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</si>
  <si>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</si>
  <si>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</si>
  <si>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</si>
  <si>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</si>
  <si>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</si>
  <si>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</si>
  <si>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</si>
  <si>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</si>
  <si>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</si>
  <si>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</si>
  <si>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</si>
  <si>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</si>
  <si>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</si>
  <si>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</si>
  <si>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</si>
  <si>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</si>
  <si>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</si>
  <si>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</si>
  <si>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</si>
  <si>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</si>
  <si>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</si>
  <si>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</si>
  <si>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</si>
  <si>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</si>
  <si>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</si>
  <si>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</si>
  <si>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</si>
  <si>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</si>
  <si>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</si>
  <si>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</si>
  <si>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</si>
  <si>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</si>
  <si>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</si>
  <si>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</si>
  <si>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</si>
  <si>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</si>
  <si>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</si>
  <si>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</si>
  <si>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</si>
  <si>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</si>
  <si>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</si>
  <si>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</si>
  <si>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</si>
  <si>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</si>
  <si>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</si>
  <si>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</si>
  <si>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</si>
  <si>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</si>
  <si>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</si>
  <si>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</si>
  <si>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</si>
  <si>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</si>
  <si>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</si>
  <si>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</si>
  <si>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</si>
  <si>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</si>
  <si>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</si>
  <si>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</si>
  <si>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</si>
  <si>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</si>
  <si>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</si>
  <si>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</si>
  <si>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</si>
  <si>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</si>
  <si>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</si>
  <si>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</si>
  <si>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</si>
  <si>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</si>
  <si>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</si>
  <si>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</si>
  <si>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</si>
  <si>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</si>
  <si>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</si>
  <si>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</si>
  <si>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</si>
  <si>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</si>
  <si>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</si>
  <si>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</si>
  <si>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</si>
  <si>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</si>
  <si>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</si>
  <si>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</si>
  <si>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</si>
  <si>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</si>
  <si>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</si>
  <si>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</si>
  <si>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</si>
  <si>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</si>
  <si>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</si>
  <si>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</si>
  <si>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</si>
  <si>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</si>
  <si>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</si>
  <si>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</si>
  <si>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</si>
  <si>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</si>
  <si>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</si>
  <si>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</si>
  <si>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</si>
  <si>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</si>
  <si>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</si>
  <si>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</si>
  <si>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</si>
  <si>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</si>
  <si>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</si>
  <si>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</si>
  <si>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</si>
  <si>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</si>
  <si>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</si>
  <si>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</si>
  <si>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</si>
  <si>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</si>
  <si>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</si>
  <si>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</si>
  <si>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</si>
  <si>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</si>
  <si>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</si>
  <si>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</si>
  <si>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</si>
  <si>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</si>
  <si>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</si>
  <si>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</si>
  <si>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</si>
  <si>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</si>
  <si>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</si>
  <si>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</si>
  <si>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</si>
  <si>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</si>
  <si>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</si>
  <si>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</si>
  <si>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</si>
  <si>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</si>
  <si>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</si>
  <si>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</si>
  <si>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</si>
  <si>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</si>
  <si>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</si>
  <si>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</si>
  <si>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</si>
  <si>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</si>
  <si>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</si>
  <si>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</si>
  <si>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</si>
  <si>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</si>
  <si>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</si>
  <si>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</si>
  <si>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</si>
  <si>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</si>
  <si>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</si>
  <si>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</si>
  <si>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</si>
  <si>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</si>
  <si>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</si>
  <si>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</si>
  <si>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</si>
  <si>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</si>
  <si>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</si>
  <si>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</si>
  <si>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</si>
  <si>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</si>
  <si>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</si>
  <si>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</si>
  <si>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</si>
  <si>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</si>
  <si>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</si>
  <si>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</si>
  <si>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</si>
  <si>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</si>
  <si>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</si>
  <si>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</si>
  <si>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</si>
  <si>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</si>
  <si>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</si>
  <si>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</si>
  <si>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</si>
  <si>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</si>
  <si>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</si>
  <si>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</si>
  <si>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</si>
  <si>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</si>
  <si>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</si>
  <si>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</si>
  <si>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</si>
  <si>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</si>
  <si>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</si>
  <si>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</si>
  <si>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</si>
  <si>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</si>
  <si>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</si>
  <si>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</si>
  <si>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</si>
  <si>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</si>
  <si>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</si>
  <si>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</si>
  <si>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</si>
  <si>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</si>
  <si>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</si>
  <si>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</si>
  <si>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</si>
  <si>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</si>
  <si>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</si>
  <si>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</si>
  <si>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</si>
  <si>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</si>
  <si>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</si>
  <si>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</si>
  <si>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</si>
  <si>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</si>
  <si>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</si>
  <si>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</si>
  <si>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</si>
  <si>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</si>
  <si>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</si>
  <si>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</si>
  <si>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</si>
  <si>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</si>
  <si>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</si>
  <si>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</si>
  <si>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</si>
  <si>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</si>
  <si>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</si>
  <si>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</si>
  <si>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</si>
  <si>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</si>
  <si>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</si>
  <si>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</si>
  <si>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</si>
  <si>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</si>
  <si>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</si>
  <si>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</si>
  <si>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</si>
  <si>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</si>
  <si>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</si>
  <si>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</si>
  <si>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</si>
  <si>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</si>
  <si>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</si>
  <si>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</si>
  <si>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</si>
  <si>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</si>
  <si>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</si>
  <si>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</si>
  <si>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</si>
  <si>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</si>
  <si>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</si>
  <si>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</si>
  <si>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</si>
  <si>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</si>
  <si>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</si>
  <si>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</si>
  <si>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</si>
  <si>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</si>
  <si>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</si>
  <si>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</si>
  <si>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</si>
  <si>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</si>
  <si>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</si>
  <si>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</si>
  <si>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</si>
  <si>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</si>
  <si>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</si>
  <si>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</si>
  <si>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</si>
  <si>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</si>
  <si>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</si>
  <si>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</si>
  <si>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</si>
  <si>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</si>
  <si>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</si>
  <si>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</si>
  <si>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</si>
  <si>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</si>
  <si>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</si>
  <si>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</si>
  <si>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</si>
  <si>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</si>
  <si>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</si>
  <si>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</si>
  <si>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</si>
  <si>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</si>
  <si>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</si>
  <si>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</si>
  <si>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</si>
  <si>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</si>
  <si>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</si>
  <si>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</si>
  <si>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</si>
  <si>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</si>
  <si>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</si>
  <si>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</si>
  <si>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</si>
  <si>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</si>
  <si>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</si>
  <si>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</si>
  <si>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</si>
  <si>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</si>
  <si>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</si>
  <si>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</si>
  <si>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</si>
  <si>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</si>
  <si>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</si>
  <si>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</si>
  <si>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</si>
  <si>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</si>
  <si>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</si>
  <si>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</si>
  <si>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</si>
  <si>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</si>
  <si>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</si>
  <si>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</si>
  <si>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</si>
  <si>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</si>
  <si>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</si>
  <si>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</si>
  <si>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</si>
  <si>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</si>
  <si>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</si>
  <si>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</si>
  <si>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</si>
  <si>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</si>
  <si>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</si>
  <si>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</si>
  <si>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</si>
  <si>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</si>
  <si>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</si>
  <si>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</si>
  <si>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</si>
  <si>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</si>
  <si>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</si>
  <si>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</si>
  <si>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</si>
  <si>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</si>
  <si>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</si>
  <si>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</si>
  <si>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</si>
  <si>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</si>
  <si>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</si>
  <si>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</si>
  <si>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</si>
  <si>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</si>
  <si>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</si>
  <si>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</si>
  <si>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</si>
  <si>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</si>
  <si>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</si>
  <si>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</si>
  <si>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</si>
  <si>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</si>
  <si>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</si>
  <si>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</si>
  <si>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</si>
  <si>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</si>
  <si>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</si>
  <si>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</si>
  <si>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</si>
  <si>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</si>
  <si>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</si>
  <si>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</si>
  <si>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</si>
  <si>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</si>
  <si>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</si>
  <si>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</si>
  <si>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</si>
  <si>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</si>
  <si>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</si>
  <si>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</si>
  <si>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</si>
  <si>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</si>
  <si>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</si>
  <si>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</si>
  <si>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</si>
  <si>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</si>
  <si>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</si>
  <si>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</si>
  <si>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</si>
  <si>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</si>
  <si>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</si>
  <si>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</si>
  <si>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</si>
  <si>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</si>
  <si>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</si>
  <si>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</si>
  <si>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</si>
  <si>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</si>
  <si>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</si>
  <si>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</si>
  <si>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</si>
  <si>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</si>
  <si>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</si>
  <si>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</si>
  <si>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</si>
  <si>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</si>
  <si>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</si>
  <si>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</si>
  <si>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</si>
  <si>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</si>
  <si>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</si>
  <si>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</si>
  <si>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</si>
  <si>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</si>
  <si>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</si>
  <si>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</si>
  <si>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</si>
  <si>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</si>
  <si>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</si>
  <si>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</si>
  <si>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</si>
  <si>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</si>
  <si>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</si>
  <si>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</si>
  <si>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</si>
  <si>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</si>
  <si>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</si>
  <si>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</si>
  <si>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</si>
  <si>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</si>
  <si>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</si>
  <si>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</si>
  <si>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</si>
  <si>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</si>
  <si>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</si>
  <si>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</si>
  <si>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</si>
  <si>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</si>
  <si>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</si>
  <si>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</si>
  <si>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</si>
  <si>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</si>
  <si>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</si>
  <si>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</si>
  <si>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</si>
  <si>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</si>
  <si>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</si>
  <si>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</si>
  <si>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</si>
  <si>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</si>
  <si>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</si>
  <si>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</si>
  <si>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</si>
  <si>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</si>
  <si>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</si>
  <si>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</si>
  <si>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</si>
  <si>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</si>
  <si>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</si>
  <si>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</si>
  <si>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</si>
  <si>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</si>
  <si>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</si>
  <si>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</si>
  <si>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</si>
  <si>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</si>
  <si>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</si>
  <si>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</si>
  <si>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</si>
  <si>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</si>
  <si>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</si>
  <si>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</si>
  <si>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</si>
  <si>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</si>
  <si>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</si>
  <si>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</si>
  <si>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</si>
  <si>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</si>
  <si>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</si>
  <si>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</si>
  <si>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</si>
  <si>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</si>
  <si>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</si>
  <si>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</si>
  <si>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</si>
  <si>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</si>
  <si>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</si>
  <si>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</si>
  <si>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</si>
  <si>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</si>
  <si>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</si>
  <si>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</si>
  <si>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</si>
  <si>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</si>
  <si>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</si>
  <si>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</si>
  <si>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</si>
  <si>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</si>
  <si>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</si>
  <si>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</si>
  <si>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</si>
  <si>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</si>
  <si>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</si>
  <si>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</si>
  <si>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</si>
  <si>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</si>
  <si>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</si>
  <si>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</si>
  <si>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</si>
  <si>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</si>
  <si>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</si>
  <si>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</si>
  <si>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</si>
  <si>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</si>
  <si>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</si>
  <si>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</si>
  <si>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</si>
  <si>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</si>
  <si>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</si>
  <si>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</si>
  <si>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</si>
  <si>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</si>
  <si>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</si>
  <si>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</si>
  <si>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</si>
  <si>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</si>
  <si>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</si>
  <si>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</si>
  <si>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</si>
  <si>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</si>
  <si>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</si>
  <si>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</si>
  <si>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</si>
  <si>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</si>
  <si>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</si>
  <si>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</si>
  <si>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</si>
  <si>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</si>
  <si>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</si>
  <si>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</si>
  <si>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</si>
  <si>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</si>
  <si>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</si>
  <si>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</si>
  <si>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</si>
  <si>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</si>
  <si>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</si>
  <si>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</si>
  <si>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</si>
  <si>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</si>
  <si>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</si>
  <si>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</si>
  <si>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</si>
  <si>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</si>
  <si>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</si>
  <si>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</si>
  <si>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</si>
  <si>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</si>
  <si>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</si>
  <si>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</si>
  <si>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</si>
  <si>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</si>
  <si>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</si>
  <si>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</si>
  <si>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</si>
  <si>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</si>
  <si>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</si>
  <si>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</si>
  <si>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</si>
  <si>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</si>
  <si>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</si>
  <si>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</si>
  <si>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</si>
  <si>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</si>
  <si>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</si>
  <si>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</si>
  <si>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</si>
  <si>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</si>
  <si>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</si>
  <si>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</si>
  <si>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</si>
  <si>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</si>
  <si>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</si>
  <si>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</si>
  <si>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</si>
  <si>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</si>
  <si>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</si>
  <si>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</si>
  <si>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</si>
  <si>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</si>
  <si>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</si>
  <si>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</si>
  <si>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</si>
  <si>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</si>
  <si>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</si>
  <si>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</si>
  <si>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</si>
  <si>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</si>
  <si>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</si>
  <si>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</si>
  <si>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</si>
  <si>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</si>
  <si>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</si>
  <si>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</si>
  <si>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</si>
  <si>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</si>
  <si>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</si>
  <si>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</si>
  <si>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</si>
  <si>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</si>
  <si>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</si>
  <si>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</si>
  <si>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</si>
  <si>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</si>
  <si>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</si>
  <si>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</si>
  <si>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</si>
  <si>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</si>
  <si>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</si>
  <si>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</si>
  <si>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</si>
  <si>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</si>
  <si>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</si>
  <si>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</si>
  <si>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</si>
  <si>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</si>
  <si>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</si>
  <si>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</si>
  <si>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</si>
  <si>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</si>
  <si>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</si>
  <si>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</si>
  <si>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</si>
  <si>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</si>
  <si>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</si>
  <si>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</si>
  <si>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</si>
  <si>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</si>
  <si>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</si>
  <si>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</si>
  <si>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</si>
  <si>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</si>
  <si>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</si>
  <si>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</si>
  <si>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</si>
  <si>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</si>
  <si>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</si>
  <si>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</si>
  <si>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</si>
  <si>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</si>
  <si>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</si>
  <si>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</si>
  <si>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</si>
  <si>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</si>
  <si>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</si>
  <si>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</si>
  <si>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</si>
  <si>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</si>
  <si>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</si>
  <si>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</si>
  <si>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</si>
  <si>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</si>
  <si>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</si>
  <si>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</si>
  <si>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</si>
  <si>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</si>
  <si>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</si>
  <si>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</si>
  <si>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</si>
  <si>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</si>
  <si>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</si>
  <si>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</si>
  <si>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</si>
  <si>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</si>
  <si>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</si>
  <si>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</si>
  <si>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</si>
  <si>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</si>
  <si>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</si>
  <si>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</si>
  <si>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</si>
  <si>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</si>
  <si>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</si>
  <si>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</si>
  <si>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</si>
  <si>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</si>
  <si>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</si>
  <si>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</si>
  <si>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</si>
  <si>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</si>
  <si>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</si>
  <si>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</si>
  <si>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</si>
  <si>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</si>
  <si>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</si>
  <si>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</si>
  <si>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</si>
  <si>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</si>
  <si>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</si>
  <si>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</si>
  <si>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</si>
  <si>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</si>
  <si>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</si>
  <si>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</si>
  <si>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</si>
  <si>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</si>
  <si>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</si>
  <si>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</si>
  <si>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</si>
  <si>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</si>
  <si>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</si>
  <si>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</si>
  <si>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</si>
  <si>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</si>
  <si>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</si>
  <si>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</si>
  <si>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</si>
  <si>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</si>
  <si>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</si>
  <si>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</si>
  <si>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</si>
  <si>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</si>
  <si>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</si>
  <si>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</si>
  <si>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</si>
  <si>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</si>
  <si>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</si>
  <si>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</si>
  <si>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</si>
  <si>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</si>
  <si>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</si>
  <si>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</si>
  <si>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</si>
  <si>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</si>
  <si>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</si>
  <si>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</si>
  <si>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</si>
  <si>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</si>
  <si>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</si>
  <si>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</si>
  <si>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</si>
  <si>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</si>
  <si>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</si>
  <si>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</si>
  <si>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</si>
  <si>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</si>
  <si>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</si>
  <si>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</si>
  <si>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</si>
  <si>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</si>
  <si>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</si>
  <si>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</si>
  <si>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</si>
  <si>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</si>
  <si>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</si>
  <si>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</si>
  <si>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</si>
  <si>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</si>
  <si>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</si>
  <si>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</si>
  <si>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</si>
  <si>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</si>
  <si>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</si>
  <si>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</si>
  <si>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</si>
  <si>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</si>
  <si>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</si>
  <si>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</si>
  <si>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</si>
  <si>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</si>
  <si>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</si>
  <si>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</si>
  <si>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</si>
  <si>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</si>
  <si>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</si>
  <si>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</si>
  <si>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</si>
  <si>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</si>
  <si>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</si>
  <si>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</si>
  <si>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</si>
  <si>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</si>
  <si>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</si>
  <si>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</si>
  <si>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</si>
  <si>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</si>
  <si>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</si>
  <si>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</si>
  <si>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</si>
  <si>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</si>
  <si>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</si>
  <si>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</si>
  <si>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</si>
  <si>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</si>
  <si>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</si>
  <si>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</si>
  <si>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</si>
  <si>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</si>
  <si>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</si>
  <si>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</si>
  <si>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</si>
  <si>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</si>
  <si>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</si>
  <si>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</si>
  <si>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</si>
  <si>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</si>
  <si>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</si>
  <si>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</si>
  <si>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</si>
  <si>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</si>
  <si>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</si>
  <si>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</si>
  <si>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</si>
  <si>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</si>
  <si>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</si>
  <si>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</si>
  <si>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</si>
  <si>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</si>
  <si>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</si>
  <si>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</si>
  <si>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</si>
  <si>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</si>
  <si>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</si>
  <si>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</si>
  <si>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</si>
  <si>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</si>
  <si>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</si>
  <si>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</si>
  <si>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</si>
  <si>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</si>
  <si>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</si>
  <si>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</si>
  <si>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</si>
  <si>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</si>
  <si>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</si>
  <si>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</si>
  <si>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</si>
  <si>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</si>
  <si>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</si>
  <si>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</si>
  <si>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</si>
  <si>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</si>
  <si>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</si>
  <si>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</si>
  <si>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</si>
  <si>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</si>
  <si>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</si>
  <si>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</si>
  <si>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</si>
  <si>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</si>
  <si>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</si>
  <si>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</si>
  <si>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</si>
  <si>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</si>
  <si>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</si>
  <si>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</si>
  <si>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</si>
  <si>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</si>
  <si>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</si>
  <si>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</si>
  <si>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</si>
  <si>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</si>
  <si>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</si>
  <si>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</si>
  <si>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</si>
  <si>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</si>
  <si>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</si>
  <si>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</si>
  <si>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</si>
  <si>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</si>
  <si>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</si>
  <si>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</si>
  <si>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</si>
  <si>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</si>
  <si>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</si>
  <si>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</si>
  <si>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</si>
  <si>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</si>
  <si>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</si>
  <si>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</si>
  <si>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</si>
  <si>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</si>
  <si>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</si>
  <si>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</si>
  <si>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</si>
  <si>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</si>
  <si>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</si>
  <si>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</si>
  <si>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</si>
  <si>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</si>
  <si>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</si>
  <si>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</si>
  <si>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</si>
  <si>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</si>
  <si>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</si>
  <si>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</si>
  <si>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</si>
  <si>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</si>
  <si>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</si>
  <si>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</si>
  <si>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</si>
  <si>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</si>
  <si>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</si>
  <si>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</si>
  <si>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</si>
  <si>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</si>
  <si>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</si>
  <si>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</si>
  <si>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</si>
  <si>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</si>
  <si>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</si>
  <si>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</si>
  <si>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</si>
  <si>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</si>
  <si>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</si>
  <si>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</si>
  <si>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</si>
  <si>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</si>
  <si>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</si>
  <si>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</si>
  <si>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</si>
  <si>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</si>
  <si>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</si>
  <si>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</si>
  <si>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</si>
  <si>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</si>
  <si>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</si>
  <si>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</si>
  <si>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</si>
  <si>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</si>
  <si>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</si>
  <si>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</si>
  <si>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</si>
  <si>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</si>
  <si>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</si>
  <si>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</si>
  <si>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</si>
  <si>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</si>
  <si>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</si>
  <si>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</si>
  <si>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</si>
  <si>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</si>
  <si>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</si>
  <si>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</si>
  <si>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</si>
  <si>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</si>
  <si>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</si>
  <si>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</si>
  <si>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</si>
  <si>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</si>
  <si>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</si>
  <si>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</si>
  <si>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</si>
  <si>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</si>
  <si>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</si>
  <si>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</si>
  <si>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</si>
  <si>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</si>
  <si>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</si>
  <si>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</si>
  <si>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</si>
  <si>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</si>
  <si>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</si>
  <si>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</si>
  <si>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</si>
  <si>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</si>
  <si>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</si>
  <si>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</si>
  <si>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</si>
  <si>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</si>
  <si>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</si>
  <si>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</si>
  <si>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</si>
  <si>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</si>
  <si>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</si>
  <si>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</si>
  <si>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</si>
  <si>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</si>
  <si>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</si>
  <si>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</si>
  <si>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</si>
  <si>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</si>
  <si>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</si>
  <si>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</si>
  <si>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</si>
  <si>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</si>
  <si>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</si>
  <si>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</si>
  <si>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</si>
  <si>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</si>
  <si>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</si>
  <si>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</si>
  <si>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</si>
  <si>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</si>
  <si>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</si>
  <si>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</si>
  <si>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</si>
  <si>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</si>
  <si>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</si>
  <si>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</si>
  <si>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</si>
  <si>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</si>
  <si>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</si>
  <si>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</si>
  <si>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</si>
  <si>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</si>
  <si>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</si>
  <si>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</si>
  <si>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</si>
  <si>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</si>
  <si>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</si>
  <si>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</si>
  <si>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</si>
  <si>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</si>
  <si>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</si>
  <si>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</si>
  <si>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</si>
  <si>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</si>
  <si>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</si>
  <si>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</si>
  <si>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</si>
  <si>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</si>
  <si>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</si>
  <si>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</si>
  <si>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</si>
  <si>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</si>
  <si>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</si>
  <si>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</si>
  <si>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</si>
  <si>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</si>
  <si>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</si>
  <si>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</si>
  <si>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</si>
  <si>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</si>
  <si>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</si>
  <si>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</si>
  <si>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</si>
  <si>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</si>
  <si>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</si>
  <si>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</si>
  <si>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</si>
  <si>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</si>
  <si>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</si>
  <si>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</si>
  <si>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</si>
  <si>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</si>
  <si>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</si>
  <si>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</si>
  <si>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</si>
  <si>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</si>
  <si>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</si>
  <si>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</si>
  <si>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</si>
  <si>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</si>
  <si>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</si>
  <si>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</si>
  <si>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</si>
  <si>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</si>
  <si>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</si>
  <si>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</si>
  <si>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</si>
  <si>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</si>
  <si>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</si>
  <si>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</si>
  <si>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</si>
  <si>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</si>
  <si>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</si>
  <si>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</si>
  <si>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</si>
  <si>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</si>
  <si>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</si>
  <si>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</si>
  <si>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</si>
  <si>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</si>
  <si>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</si>
  <si>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</si>
  <si>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</si>
  <si>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</si>
  <si>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</si>
  <si>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</si>
  <si>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</si>
  <si>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</si>
  <si>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</si>
  <si>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</si>
  <si>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</si>
  <si>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</si>
  <si>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</si>
  <si>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</si>
  <si>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</si>
  <si>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</si>
  <si>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</si>
  <si>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</si>
  <si>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</si>
  <si>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</si>
  <si>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</si>
  <si>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</si>
  <si>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</si>
  <si>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</si>
  <si>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</si>
  <si>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</si>
  <si>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</si>
  <si>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</si>
  <si>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</si>
  <si>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</si>
  <si>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</si>
  <si>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</si>
  <si>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</si>
  <si>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</si>
  <si>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</si>
  <si>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</si>
  <si>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</si>
  <si>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</si>
  <si>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</si>
  <si>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</si>
  <si>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</si>
  <si>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</si>
  <si>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</si>
  <si>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</si>
  <si>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</si>
  <si>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</si>
  <si>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</si>
  <si>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</si>
  <si>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</si>
  <si>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</si>
  <si>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</si>
  <si>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</si>
  <si>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</si>
  <si>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</si>
  <si>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</si>
  <si>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</si>
  <si>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</si>
  <si>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</si>
  <si>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</si>
  <si>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</si>
  <si>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</si>
  <si>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</si>
  <si>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</si>
  <si>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</si>
  <si>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</si>
  <si>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</si>
  <si>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</si>
  <si>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</si>
  <si>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</si>
  <si>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</si>
  <si>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</si>
  <si>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</si>
  <si>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</si>
  <si>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</si>
  <si>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</si>
  <si>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</si>
  <si>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</si>
  <si>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</si>
  <si>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</si>
  <si>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</si>
  <si>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</si>
  <si>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</si>
  <si>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</si>
  <si>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</si>
  <si>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</si>
  <si>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</si>
  <si>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</si>
  <si>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</si>
  <si>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</si>
  <si>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</si>
  <si>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</si>
  <si>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</si>
  <si>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</si>
  <si>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</si>
  <si>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</si>
  <si>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</si>
  <si>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</si>
  <si>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</si>
  <si>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</si>
  <si>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</si>
  <si>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</si>
  <si>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</si>
  <si>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</si>
  <si>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</si>
  <si>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</si>
  <si>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</si>
  <si>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</si>
  <si>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</si>
  <si>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</si>
  <si>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</si>
  <si>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</si>
  <si>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</si>
  <si>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</si>
  <si>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</si>
  <si>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</si>
  <si>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</si>
  <si>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</si>
  <si>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</si>
  <si>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</si>
  <si>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</si>
  <si>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</si>
  <si>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</si>
  <si>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</si>
  <si>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</si>
  <si>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</si>
  <si>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</si>
  <si>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</si>
  <si>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</si>
  <si>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</si>
  <si>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</si>
  <si>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</si>
  <si>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</si>
  <si>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</si>
  <si>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</si>
  <si>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</si>
  <si>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</si>
  <si>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</si>
  <si>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</si>
  <si>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</si>
  <si>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</si>
  <si>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</si>
  <si>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</si>
  <si>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</si>
  <si>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</si>
  <si>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</si>
  <si>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</si>
  <si>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</si>
  <si>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</si>
  <si>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</si>
  <si>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</si>
  <si>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</si>
  <si>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</si>
  <si>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</si>
  <si>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</si>
  <si>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</si>
  <si>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</si>
  <si>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</si>
  <si>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</si>
  <si>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</si>
  <si>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</si>
  <si>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</si>
  <si>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</si>
  <si>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</si>
  <si>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</si>
  <si>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</si>
  <si>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</si>
  <si>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</si>
  <si>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</si>
  <si>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</si>
  <si>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</si>
  <si>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</si>
  <si>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</si>
  <si>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</si>
  <si>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</si>
  <si>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</si>
  <si>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</si>
  <si>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</si>
  <si>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</si>
  <si>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</si>
  <si>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</si>
  <si>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</si>
  <si>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</si>
  <si>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</si>
  <si>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</si>
  <si>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</si>
  <si>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</si>
  <si>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</si>
  <si>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</si>
  <si>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</si>
  <si>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</si>
  <si>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</si>
  <si>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</si>
  <si>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</si>
  <si>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</si>
  <si>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</si>
  <si>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</si>
  <si>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</si>
  <si>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</si>
  <si>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</si>
  <si>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</si>
  <si>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</si>
  <si>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</si>
  <si>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</si>
  <si>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</si>
  <si>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</si>
  <si>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</si>
  <si>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</si>
  <si>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</si>
  <si>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</si>
  <si>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</si>
  <si>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</si>
  <si>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</si>
  <si>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</si>
  <si>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</si>
  <si>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</si>
  <si>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</si>
  <si>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</si>
  <si>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</si>
  <si>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</si>
  <si>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</si>
  <si>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</si>
  <si>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</si>
  <si>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</si>
  <si>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</si>
  <si>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</si>
  <si>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</si>
  <si>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</si>
  <si>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</si>
  <si>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</si>
  <si>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</si>
  <si>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</si>
  <si>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</si>
  <si>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</si>
  <si>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</si>
  <si>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</si>
  <si>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</si>
  <si>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</si>
  <si>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</si>
  <si>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</si>
  <si>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</si>
  <si>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</si>
  <si>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</si>
  <si>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</si>
  <si>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</si>
  <si>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</si>
  <si>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</si>
  <si>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</si>
  <si>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</si>
  <si>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</si>
  <si>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</si>
  <si>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</si>
  <si>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</si>
  <si>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</si>
  <si>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</si>
  <si>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</si>
  <si>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</si>
  <si>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</si>
  <si>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</si>
  <si>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</si>
  <si>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</si>
  <si>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</si>
  <si>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</si>
  <si>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</si>
  <si>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</si>
  <si>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</si>
  <si>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</si>
  <si>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</si>
  <si>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</si>
  <si>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</si>
  <si>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</si>
  <si>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</si>
  <si>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</si>
  <si>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</si>
  <si>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</si>
  <si>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</si>
  <si>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</si>
  <si>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</si>
  <si>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</si>
  <si>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</si>
  <si>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</si>
  <si>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</si>
  <si>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</si>
  <si>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</si>
  <si>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</si>
  <si>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</si>
  <si>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</si>
  <si>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</si>
  <si>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</si>
  <si>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</si>
  <si>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</si>
  <si>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</si>
  <si>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</si>
  <si>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</si>
  <si>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</si>
  <si>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</si>
  <si>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</si>
  <si>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</si>
  <si>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</si>
  <si>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</si>
  <si>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</si>
  <si>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</si>
  <si>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</si>
  <si>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</si>
  <si>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</si>
  <si>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</si>
  <si>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</si>
  <si>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</si>
  <si>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</si>
  <si>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</si>
  <si>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</si>
  <si>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</si>
  <si>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</si>
  <si>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</si>
  <si>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</si>
  <si>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</si>
  <si>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</si>
  <si>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</si>
  <si>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</si>
  <si>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</si>
  <si>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</si>
  <si>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</si>
  <si>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</si>
  <si>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</si>
  <si>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</si>
  <si>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</si>
  <si>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</si>
  <si>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</si>
  <si>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</si>
  <si>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</si>
  <si>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</si>
  <si>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</si>
  <si>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</si>
  <si>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</si>
  <si>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</si>
  <si>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</si>
  <si>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</si>
  <si>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</si>
  <si>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</si>
  <si>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</si>
  <si>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</si>
  <si>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</si>
  <si>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</si>
  <si>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</si>
  <si>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</si>
  <si>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</si>
  <si>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</si>
  <si>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</si>
  <si>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</si>
  <si>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</si>
  <si>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</si>
  <si>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</si>
  <si>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</si>
  <si>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</si>
  <si>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</si>
  <si>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</si>
  <si>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</si>
  <si>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</si>
  <si>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</si>
  <si>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</si>
  <si>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</si>
  <si>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</si>
  <si>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</si>
  <si>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</si>
  <si>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</si>
  <si>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</si>
  <si>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</si>
  <si>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</si>
  <si>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</si>
  <si>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</si>
  <si>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</si>
  <si>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</si>
  <si>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</si>
  <si>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</si>
  <si>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</si>
  <si>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</si>
  <si>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</si>
  <si>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</si>
  <si>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</si>
  <si>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</si>
  <si>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</si>
  <si>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</si>
  <si>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</si>
  <si>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</si>
  <si>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</si>
  <si>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</si>
  <si>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</si>
  <si>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</si>
  <si>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</si>
  <si>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</si>
  <si>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</si>
  <si>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</si>
  <si>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</si>
  <si>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</si>
  <si>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</si>
  <si>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</si>
  <si>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</si>
  <si>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</si>
  <si>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</si>
  <si>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</si>
  <si>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</si>
  <si>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</si>
  <si>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</si>
  <si>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</si>
  <si>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</si>
  <si>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</si>
  <si>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</si>
  <si>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</si>
  <si>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</si>
  <si>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</si>
  <si>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</si>
  <si>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</si>
  <si>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</si>
  <si>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</si>
  <si>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</si>
  <si>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</si>
  <si>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</si>
  <si>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</si>
  <si>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</si>
  <si>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</si>
  <si>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</si>
  <si>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</si>
  <si>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</si>
  <si>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</si>
  <si>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</si>
  <si>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</si>
  <si>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</si>
  <si>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</si>
  <si>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</si>
  <si>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</si>
  <si>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</si>
  <si>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</si>
  <si>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</si>
  <si>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</si>
  <si>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</si>
  <si>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</si>
  <si>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</si>
  <si>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</si>
  <si>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</si>
  <si>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</si>
  <si>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</si>
  <si>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</si>
  <si>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</si>
  <si>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</si>
  <si>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</si>
  <si>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</si>
  <si>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</si>
  <si>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</si>
  <si>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</si>
  <si>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</si>
  <si>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</si>
  <si>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</si>
  <si>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</si>
  <si>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</si>
  <si>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</si>
  <si>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</si>
  <si>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</si>
  <si>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</si>
  <si>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</si>
  <si>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</si>
  <si>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</si>
  <si>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</si>
  <si>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</si>
  <si>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</si>
  <si>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</si>
  <si>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</si>
  <si>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</si>
  <si>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</si>
  <si>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</si>
  <si>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</si>
  <si>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</si>
  <si>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</si>
  <si>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</si>
  <si>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</si>
  <si>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</si>
  <si>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</si>
  <si>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</si>
  <si>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</si>
  <si>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</si>
  <si>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</si>
  <si>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</si>
  <si>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</si>
  <si>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</si>
  <si>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</si>
  <si>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</si>
  <si>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</si>
  <si>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</si>
  <si>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</si>
  <si>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</si>
  <si>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</si>
  <si>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</si>
  <si>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</si>
  <si>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</si>
  <si>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</si>
  <si>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</si>
  <si>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</si>
  <si>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</si>
  <si>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</si>
  <si>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</si>
  <si>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</si>
  <si>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</si>
  <si>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</si>
  <si>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</si>
  <si>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</si>
  <si>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</si>
  <si>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</si>
  <si>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</si>
  <si>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</si>
  <si>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</si>
  <si>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</si>
  <si>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</si>
  <si>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</si>
  <si>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</si>
  <si>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</si>
  <si>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</si>
  <si>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</si>
  <si>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</si>
  <si>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</si>
  <si>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</si>
  <si>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</si>
  <si>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</si>
  <si>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</si>
  <si>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</si>
  <si>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</si>
  <si>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</si>
  <si>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</si>
  <si>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</si>
  <si>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</si>
  <si>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</si>
  <si>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</si>
  <si>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</si>
  <si>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</si>
  <si>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</si>
  <si>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</si>
  <si>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</si>
  <si>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</si>
  <si>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</si>
  <si>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</si>
  <si>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</si>
  <si>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</si>
  <si>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</si>
  <si>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</si>
  <si>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</si>
  <si>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</si>
  <si>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</si>
  <si>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</si>
  <si>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</si>
  <si>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</si>
  <si>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</si>
  <si>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</si>
  <si>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</si>
  <si>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</si>
  <si>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</si>
  <si>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</si>
  <si>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</si>
  <si>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</si>
  <si>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</si>
  <si>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</si>
  <si>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</si>
  <si>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</si>
  <si>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</si>
  <si>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</si>
  <si>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</si>
  <si>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</si>
  <si>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</si>
  <si>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</si>
  <si>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</si>
  <si>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</si>
  <si>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</si>
  <si>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</si>
  <si>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</si>
  <si>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</si>
  <si>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</si>
  <si>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</si>
  <si>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</si>
  <si>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</si>
  <si>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</si>
  <si>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</si>
  <si>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</si>
  <si>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</si>
  <si>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</si>
  <si>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</si>
  <si>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</si>
  <si>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</si>
  <si>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</si>
  <si>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</si>
  <si>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</si>
  <si>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</si>
  <si>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</si>
  <si>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</si>
  <si>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</si>
  <si>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</si>
  <si>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</si>
  <si>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</si>
  <si>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</si>
  <si>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</si>
  <si>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</si>
  <si>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</si>
  <si>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</si>
  <si>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</si>
  <si>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</si>
  <si>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</si>
  <si>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</si>
  <si>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</si>
  <si>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</si>
  <si>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</si>
  <si>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</si>
  <si>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</si>
  <si>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</si>
  <si>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</si>
  <si>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</si>
  <si>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</si>
  <si>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</si>
  <si>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</si>
  <si>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</si>
  <si>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</si>
  <si>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</si>
  <si>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</si>
  <si>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</si>
  <si>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</si>
  <si>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</si>
  <si>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</si>
  <si>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</si>
  <si>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</si>
  <si>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</si>
  <si>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</si>
  <si>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</si>
  <si>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</si>
  <si>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</si>
  <si>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</si>
  <si>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</si>
  <si>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</si>
  <si>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</si>
  <si>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</si>
  <si>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</si>
  <si>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</si>
  <si>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</si>
  <si>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</si>
  <si>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</si>
  <si>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</si>
  <si>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</si>
  <si>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</si>
  <si>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</si>
  <si>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</si>
  <si>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</si>
  <si>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</si>
  <si>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</si>
  <si>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</si>
  <si>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</si>
  <si>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</si>
  <si>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</si>
  <si>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</si>
  <si>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</si>
  <si>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</si>
  <si>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</si>
  <si>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</si>
  <si>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</si>
  <si>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</si>
  <si>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</si>
  <si>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</si>
  <si>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</si>
  <si>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</si>
  <si>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</si>
  <si>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</si>
  <si>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</si>
  <si>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</si>
  <si>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</si>
  <si>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</si>
  <si>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</si>
  <si>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</si>
  <si>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</si>
  <si>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</si>
  <si>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</si>
  <si>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</si>
  <si>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</si>
  <si>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</si>
  <si>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</si>
  <si>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</si>
  <si>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</si>
  <si>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</si>
  <si>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</si>
  <si>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</si>
  <si>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</si>
  <si>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</si>
  <si>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</si>
  <si>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</si>
  <si>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</si>
  <si>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</si>
  <si>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</si>
  <si>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</si>
  <si>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</si>
  <si>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</si>
  <si>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</si>
  <si>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</si>
  <si>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</si>
  <si>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</si>
  <si>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</si>
  <si>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</si>
  <si>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</si>
  <si>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</si>
  <si>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</si>
  <si>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</si>
  <si>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</si>
  <si>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</si>
  <si>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</si>
  <si>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</si>
  <si>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</si>
  <si>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</si>
  <si>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</si>
  <si>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</si>
  <si>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</si>
  <si>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</si>
  <si>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</si>
  <si>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</si>
  <si>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</si>
  <si>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</si>
  <si>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</si>
  <si>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</si>
  <si>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</si>
  <si>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</si>
  <si>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</si>
  <si>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</si>
  <si>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</si>
  <si>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</si>
  <si>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</si>
  <si>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</si>
  <si>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</si>
  <si>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</si>
  <si>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</si>
  <si>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</si>
  <si>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</si>
  <si>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</si>
  <si>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</si>
  <si>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</si>
  <si>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</si>
  <si>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</si>
  <si>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</si>
  <si>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</si>
  <si>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</si>
  <si>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</si>
  <si>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</si>
  <si>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</si>
  <si>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</si>
  <si>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</si>
  <si>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</si>
  <si>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</si>
  <si>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</si>
  <si>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</si>
  <si>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</si>
  <si>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</si>
  <si>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</si>
  <si>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</si>
  <si>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</si>
  <si>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</si>
  <si>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</si>
  <si>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</si>
  <si>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</si>
  <si>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</si>
  <si>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</si>
  <si>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</si>
  <si>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</si>
  <si>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</si>
  <si>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</si>
  <si>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</si>
  <si>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</si>
  <si>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</si>
  <si>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</si>
  <si>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</si>
  <si>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</si>
  <si>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</si>
  <si>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</si>
  <si>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</si>
  <si>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</si>
  <si>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</si>
  <si>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</si>
  <si>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</si>
  <si>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</si>
  <si>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</si>
  <si>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</si>
  <si>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</si>
  <si>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</si>
  <si>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</si>
  <si>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</si>
  <si>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</si>
  <si>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</si>
  <si>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</si>
  <si>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</si>
  <si>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</si>
  <si>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</si>
  <si>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</si>
  <si>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</si>
  <si>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</si>
  <si>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</si>
  <si>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</si>
  <si>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</si>
  <si>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</si>
  <si>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</si>
  <si>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</si>
  <si>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</si>
  <si>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</si>
  <si>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</si>
  <si>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</si>
  <si>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</si>
  <si>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</si>
  <si>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</si>
  <si>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</si>
  <si>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</si>
  <si>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</si>
  <si>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</si>
  <si>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</si>
  <si>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</si>
  <si>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</si>
  <si>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</si>
  <si>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</si>
  <si>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</si>
  <si>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</si>
  <si>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</si>
  <si>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</si>
  <si>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</si>
  <si>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</si>
  <si>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</si>
  <si>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</si>
  <si>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</si>
  <si>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</si>
  <si>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</si>
  <si>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</si>
  <si>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</si>
  <si>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</si>
  <si>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</si>
  <si>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</si>
  <si>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</si>
  <si>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</si>
  <si>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</si>
  <si>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</si>
  <si>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</si>
  <si>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</si>
  <si>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</si>
  <si>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</si>
  <si>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</si>
  <si>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</si>
  <si>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</si>
  <si>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</si>
  <si>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</si>
  <si>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</si>
  <si>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</si>
  <si>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</si>
  <si>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</si>
  <si>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</si>
  <si>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</si>
  <si>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</si>
  <si>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</si>
  <si>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</si>
  <si>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</si>
  <si>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</si>
  <si>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</si>
  <si>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</si>
  <si>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</si>
  <si>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</si>
  <si>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</si>
  <si>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</si>
  <si>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</si>
  <si>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</si>
  <si>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</si>
  <si>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</si>
  <si>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</si>
  <si>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</si>
  <si>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</si>
  <si>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</si>
  <si>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</si>
  <si>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</si>
  <si>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</si>
  <si>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</si>
  <si>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</si>
  <si>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</si>
  <si>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</si>
  <si>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</si>
  <si>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</si>
  <si>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</si>
  <si>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</si>
  <si>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</si>
  <si>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</si>
  <si>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</si>
  <si>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</si>
  <si>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</si>
  <si>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</si>
  <si>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</si>
  <si>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</si>
  <si>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</si>
  <si>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</si>
  <si>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</si>
  <si>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</si>
  <si>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</si>
  <si>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</si>
  <si>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</si>
  <si>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</si>
  <si>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</si>
  <si>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</si>
  <si>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</si>
  <si>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</si>
  <si>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</si>
  <si>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</si>
  <si>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</si>
  <si>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</si>
  <si>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</si>
  <si>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</si>
  <si>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</si>
  <si>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</si>
  <si>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</si>
  <si>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</si>
  <si>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</si>
  <si>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</si>
  <si>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</si>
  <si>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</si>
  <si>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</si>
  <si>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</si>
  <si>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</si>
  <si>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</si>
  <si>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</si>
  <si>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</si>
  <si>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</si>
  <si>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</si>
  <si>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</si>
  <si>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</si>
  <si>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</si>
  <si>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</si>
  <si>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</si>
  <si>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</si>
  <si>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</si>
  <si>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</si>
  <si>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</si>
  <si>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</si>
  <si>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</si>
  <si>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</si>
  <si>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</si>
  <si>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</si>
  <si>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</si>
  <si>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</si>
  <si>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</si>
  <si>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</si>
  <si>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</si>
  <si>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</si>
  <si>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</si>
  <si>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</si>
  <si>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</si>
  <si>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</si>
  <si>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</si>
  <si>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</si>
  <si>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</si>
  <si>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</si>
  <si>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</si>
  <si>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</si>
  <si>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</si>
  <si>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</si>
  <si>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</si>
  <si>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</si>
  <si>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</si>
  <si>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</si>
  <si>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</si>
  <si>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</si>
  <si>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</si>
  <si>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</si>
  <si>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</si>
  <si>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</si>
  <si>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</si>
  <si>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</si>
  <si>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</si>
  <si>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</si>
  <si>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</si>
  <si>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</si>
  <si>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</si>
  <si>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</si>
  <si>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</si>
  <si>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</si>
  <si>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</si>
  <si>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</si>
  <si>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</si>
  <si>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</si>
  <si>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</si>
  <si>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</si>
  <si>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</si>
  <si>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</si>
  <si>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</si>
  <si>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</si>
  <si>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</si>
  <si>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</si>
  <si>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</si>
  <si>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</si>
  <si>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</si>
  <si>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</si>
  <si>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</si>
  <si>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</si>
  <si>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</si>
  <si>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</si>
  <si>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</si>
  <si>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</si>
  <si>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</si>
  <si>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</si>
  <si>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</si>
  <si>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</si>
  <si>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</si>
  <si>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</si>
  <si>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</si>
  <si>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</si>
  <si>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</si>
  <si>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</si>
  <si>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</si>
  <si>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</si>
  <si>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</si>
  <si>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</si>
  <si>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</si>
  <si>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</si>
  <si>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</si>
  <si>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</si>
  <si>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</si>
  <si>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</si>
  <si>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</si>
  <si>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</si>
  <si>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</si>
  <si>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</si>
  <si>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</si>
  <si>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</si>
  <si>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</si>
  <si>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</si>
  <si>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</si>
  <si>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</si>
  <si>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</si>
  <si>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</si>
  <si>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</si>
  <si>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</si>
  <si>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</si>
  <si>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</si>
  <si>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</si>
  <si>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</si>
  <si>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</si>
  <si>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</si>
  <si>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</si>
  <si>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</si>
  <si>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</si>
  <si>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</si>
  <si>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</si>
  <si>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</si>
  <si>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</si>
  <si>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</si>
  <si>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</si>
  <si>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</si>
  <si>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</si>
  <si>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</si>
  <si>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</si>
  <si>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</si>
  <si>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</si>
  <si>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</si>
  <si>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</si>
  <si>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</si>
  <si>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</si>
  <si>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</si>
  <si>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</si>
  <si>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</si>
  <si>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</si>
  <si>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</si>
  <si>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</si>
  <si>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</si>
  <si>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</si>
  <si>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</si>
  <si>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</si>
  <si>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</si>
  <si>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</si>
  <si>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</si>
  <si>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</si>
  <si>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</si>
  <si>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</si>
  <si>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</si>
  <si>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</si>
  <si>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</si>
  <si>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</si>
  <si>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</si>
  <si>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</si>
  <si>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</si>
  <si>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</si>
  <si>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</si>
  <si>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</si>
  <si>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</si>
  <si>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</si>
  <si>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</si>
  <si>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</si>
  <si>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</si>
  <si>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</si>
  <si>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</si>
  <si>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</si>
  <si>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</si>
  <si>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</si>
  <si>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</si>
  <si>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</si>
  <si>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</si>
  <si>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</si>
  <si>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</si>
  <si>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</si>
  <si>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</si>
  <si>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</si>
  <si>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</si>
  <si>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</si>
  <si>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</si>
  <si>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</si>
  <si>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</si>
  <si>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</si>
  <si>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</si>
  <si>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</si>
  <si>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</si>
  <si>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</si>
  <si>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</si>
  <si>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</si>
  <si>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</si>
  <si>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</si>
  <si>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</si>
  <si>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</si>
  <si>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</si>
  <si>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</si>
  <si>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</si>
  <si>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</si>
  <si>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</si>
  <si>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</si>
  <si>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</si>
  <si>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</si>
  <si>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</si>
  <si>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</si>
  <si>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</si>
  <si>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</si>
  <si>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</si>
  <si>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</si>
  <si>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</si>
  <si>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</si>
  <si>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</si>
  <si>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</si>
  <si>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</si>
  <si>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</si>
  <si>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</si>
  <si>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</si>
  <si>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</si>
  <si>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</si>
  <si>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</si>
  <si>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</si>
  <si>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</si>
  <si>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</si>
  <si>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</si>
  <si>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</si>
  <si>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</si>
  <si>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</si>
  <si>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</si>
  <si>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</si>
  <si>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</si>
  <si>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</si>
  <si>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</si>
  <si>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</si>
  <si>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</si>
  <si>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</si>
  <si>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</si>
  <si>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</si>
  <si>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</si>
  <si>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</si>
  <si>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</si>
  <si>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</si>
  <si>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</si>
  <si>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</si>
  <si>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</si>
  <si>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</si>
  <si>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</si>
  <si>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</si>
  <si>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</si>
  <si>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</si>
  <si>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</si>
  <si>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</si>
  <si>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</si>
  <si>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</si>
  <si>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</si>
  <si>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</si>
  <si>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</si>
  <si>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</si>
  <si>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</si>
  <si>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</si>
  <si>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</si>
  <si>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</si>
  <si>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</si>
  <si>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</si>
  <si>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</si>
  <si>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</si>
  <si>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</si>
  <si>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</si>
  <si>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</si>
  <si>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</si>
  <si>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</si>
  <si>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</si>
  <si>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</si>
  <si>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</si>
  <si>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</si>
  <si>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</si>
  <si>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</si>
  <si>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</si>
  <si>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</si>
  <si>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</si>
  <si>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</si>
  <si>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</si>
  <si>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</si>
  <si>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</si>
  <si>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</si>
  <si>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</si>
  <si>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</si>
  <si>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</si>
  <si>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</si>
  <si>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</si>
  <si>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</si>
  <si>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</si>
  <si>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</si>
  <si>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</si>
  <si>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</si>
  <si>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</si>
  <si>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</si>
  <si>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</si>
  <si>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</si>
  <si>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</si>
  <si>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</si>
  <si>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</si>
  <si>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</si>
  <si>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</si>
  <si>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</si>
  <si>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</si>
  <si>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</si>
  <si>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</si>
  <si>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</si>
  <si>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</si>
  <si>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</si>
  <si>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</si>
  <si>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</si>
  <si>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</si>
  <si>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</si>
  <si>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</si>
  <si>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</si>
  <si>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</si>
  <si>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</si>
  <si>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</si>
  <si>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</si>
  <si>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</si>
  <si>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</si>
  <si>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</si>
  <si>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</si>
  <si>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</si>
  <si>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</si>
  <si>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</si>
  <si>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</si>
  <si>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</si>
  <si>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</si>
  <si>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</si>
  <si>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</si>
  <si>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</si>
  <si>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</si>
  <si>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</si>
  <si>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</si>
  <si>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</si>
  <si>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</si>
  <si>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</si>
  <si>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</si>
  <si>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</si>
  <si>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</si>
  <si>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</si>
  <si>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</si>
  <si>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</si>
  <si>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</si>
  <si>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</si>
  <si>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</si>
  <si>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</si>
  <si>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</si>
  <si>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</si>
  <si>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</si>
  <si>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</si>
  <si>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</si>
  <si>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</si>
  <si>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</si>
  <si>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</si>
  <si>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</si>
  <si>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</si>
  <si>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</si>
  <si>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</si>
  <si>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</si>
  <si>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</si>
  <si>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</si>
  <si>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</si>
  <si>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</si>
  <si>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</si>
  <si>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</si>
  <si>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</si>
  <si>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</si>
  <si>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</si>
  <si>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</si>
  <si>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</si>
  <si>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</si>
  <si>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</si>
  <si>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</si>
  <si>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</si>
  <si>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</si>
  <si>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</si>
  <si>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</si>
  <si>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</si>
  <si>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</si>
  <si>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</si>
  <si>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</si>
  <si>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</si>
  <si>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</si>
  <si>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</si>
  <si>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</si>
  <si>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</si>
  <si>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</si>
  <si>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</si>
  <si>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</si>
  <si>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</si>
  <si>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</si>
  <si>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</si>
  <si>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</si>
  <si>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</si>
  <si>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</si>
  <si>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</si>
  <si>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</si>
  <si>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</si>
  <si>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</si>
  <si>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</si>
  <si>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</si>
  <si>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</si>
  <si>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</si>
  <si>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</si>
  <si>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</si>
  <si>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</si>
  <si>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</si>
  <si>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</si>
  <si>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</si>
  <si>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</si>
  <si>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</si>
  <si>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</si>
  <si>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</si>
  <si>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</si>
  <si>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</si>
  <si>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</si>
  <si>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</si>
  <si>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</si>
  <si>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</si>
  <si>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</si>
  <si>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</si>
  <si>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</si>
  <si>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</si>
  <si>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</si>
  <si>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</si>
  <si>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</si>
  <si>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</si>
  <si>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</si>
  <si>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</si>
  <si>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</si>
  <si>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</si>
  <si>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</si>
  <si>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</si>
  <si>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</si>
  <si>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</si>
  <si>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</si>
  <si>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</si>
  <si>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</si>
  <si>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</si>
  <si>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</si>
  <si>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</si>
  <si>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</si>
  <si>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</si>
  <si>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</si>
  <si>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</si>
  <si>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</si>
  <si>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</si>
  <si>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</si>
  <si>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</si>
  <si>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</si>
  <si>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</si>
  <si>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</si>
  <si>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</si>
  <si>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</si>
  <si>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</si>
  <si>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</si>
  <si>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</si>
  <si>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</si>
  <si>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</si>
  <si>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</si>
  <si>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</si>
  <si>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</si>
  <si>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</si>
  <si>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</si>
  <si>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</si>
  <si>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</si>
  <si>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</si>
  <si>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</si>
  <si>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</si>
  <si>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</si>
  <si>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</si>
  <si>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</si>
  <si>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</si>
  <si>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</si>
  <si>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</si>
  <si>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</si>
  <si>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</si>
  <si>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</si>
  <si>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</si>
  <si>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</si>
  <si>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</si>
  <si>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</si>
  <si>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</si>
  <si>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</si>
  <si>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</si>
  <si>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</si>
  <si>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</si>
  <si>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</si>
  <si>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</si>
  <si>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</si>
  <si>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</si>
  <si>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</si>
  <si>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</si>
  <si>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</si>
  <si>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</si>
  <si>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</si>
  <si>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</si>
  <si>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</si>
  <si>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</si>
  <si>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</si>
  <si>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</si>
  <si>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</si>
  <si>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</si>
  <si>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</si>
  <si>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</si>
  <si>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</si>
  <si>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</si>
  <si>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</si>
  <si>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</si>
  <si>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</si>
  <si>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</si>
  <si>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</si>
  <si>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</si>
  <si>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</si>
  <si>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</si>
  <si>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</si>
  <si>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</si>
  <si>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</si>
  <si>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</si>
  <si>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</si>
  <si>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</si>
  <si>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</si>
  <si>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</si>
  <si>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</si>
  <si>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</si>
  <si>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</si>
  <si>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</si>
  <si>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</si>
  <si>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</si>
  <si>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</si>
  <si>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</si>
  <si>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</si>
  <si>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</si>
  <si>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</si>
  <si>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</si>
  <si>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</si>
  <si>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</si>
  <si>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</si>
  <si>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</si>
  <si>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</si>
  <si>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</si>
  <si>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</si>
  <si>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</si>
  <si>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</si>
  <si>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</si>
  <si>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</si>
  <si>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</si>
  <si>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</si>
  <si>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</si>
  <si>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</si>
  <si>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</si>
  <si>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</si>
  <si>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</si>
  <si>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</si>
  <si>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</si>
  <si>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</si>
  <si>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</si>
  <si>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</si>
  <si>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</si>
  <si>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</si>
  <si>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</si>
  <si>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</si>
  <si>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</si>
  <si>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</si>
  <si>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</si>
  <si>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</si>
  <si>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</si>
  <si>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</si>
  <si>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</si>
  <si>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</si>
  <si>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</si>
  <si>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</si>
  <si>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</si>
  <si>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</si>
  <si>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</si>
  <si>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</si>
  <si>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</si>
  <si>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</si>
  <si>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</si>
  <si>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</si>
  <si>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</si>
  <si>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</si>
  <si>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</si>
  <si>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</si>
  <si>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</si>
  <si>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</si>
  <si>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</si>
  <si>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</si>
  <si>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</si>
  <si>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</si>
  <si>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</si>
  <si>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</si>
  <si>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</si>
  <si>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</si>
  <si>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</si>
  <si>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</si>
  <si>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</si>
  <si>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</si>
  <si>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</si>
  <si>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</si>
  <si>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</si>
  <si>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</si>
  <si>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</si>
  <si>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</si>
  <si>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</si>
  <si>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</si>
  <si>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</si>
  <si>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</si>
  <si>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</si>
  <si>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</si>
  <si>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</si>
  <si>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</si>
  <si>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</si>
  <si>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</si>
  <si>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</si>
  <si>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</si>
  <si>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</si>
  <si>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</si>
  <si>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</si>
  <si>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</si>
  <si>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</si>
  <si>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</si>
  <si>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</si>
  <si>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</si>
  <si>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</si>
  <si>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</si>
  <si>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</si>
  <si>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</si>
  <si>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</si>
  <si>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</si>
  <si>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</si>
  <si>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</si>
  <si>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</si>
  <si>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</si>
  <si>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</si>
  <si>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</si>
  <si>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</si>
  <si>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</si>
  <si>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</si>
  <si>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</si>
  <si>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</si>
  <si>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</si>
  <si>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</si>
  <si>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</si>
  <si>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</si>
  <si>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</si>
  <si>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</si>
  <si>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</si>
  <si>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</si>
  <si>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</si>
  <si>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</si>
  <si>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</si>
  <si>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</si>
  <si>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</si>
  <si>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</si>
  <si>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</si>
  <si>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</si>
  <si>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</si>
  <si>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</si>
  <si>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</si>
  <si>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</si>
  <si>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</si>
  <si>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</si>
  <si>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</si>
  <si>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</si>
  <si>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</si>
  <si>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</si>
  <si>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</si>
  <si>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</si>
  <si>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</si>
  <si>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</si>
  <si>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</si>
  <si>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</si>
  <si>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</si>
  <si>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</si>
  <si>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</si>
  <si>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</si>
  <si>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</si>
  <si>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</si>
  <si>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</si>
  <si>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</si>
  <si>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</si>
  <si>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</si>
  <si>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</si>
  <si>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</si>
  <si>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</si>
  <si>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</si>
  <si>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</si>
  <si>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</si>
  <si>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</si>
  <si>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</si>
  <si>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</si>
  <si>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</si>
  <si>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</si>
  <si>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</si>
  <si>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</si>
  <si>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</si>
  <si>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</si>
  <si>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</si>
  <si>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</si>
  <si>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</si>
  <si>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</si>
  <si>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</si>
  <si>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</si>
  <si>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</si>
  <si>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</si>
  <si>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</si>
  <si>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</si>
  <si>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</si>
  <si>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</si>
  <si>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</si>
  <si>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</si>
  <si>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</si>
  <si>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</si>
  <si>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</si>
  <si>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</si>
  <si>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</si>
  <si>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</si>
  <si>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</si>
  <si>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</si>
  <si>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</si>
  <si>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</si>
  <si>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</si>
  <si>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</si>
  <si>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</si>
  <si>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</si>
  <si>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</si>
  <si>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</si>
  <si>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</si>
  <si>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</si>
  <si>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</si>
  <si>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</si>
  <si>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</si>
  <si>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</si>
  <si>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</si>
  <si>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</si>
  <si>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</si>
  <si>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</si>
  <si>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</si>
  <si>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</si>
  <si>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</si>
  <si>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</si>
  <si>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</si>
  <si>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</si>
  <si>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</si>
  <si>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</si>
  <si>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</si>
  <si>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</si>
  <si>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</si>
  <si>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</si>
  <si>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</si>
  <si>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</si>
  <si>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</si>
  <si>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</si>
  <si>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</si>
  <si>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</si>
  <si>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</si>
  <si>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</si>
  <si>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</si>
  <si>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</si>
  <si>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</si>
  <si>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</si>
  <si>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</si>
  <si>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</si>
  <si>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</si>
  <si>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</si>
  <si>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</si>
  <si>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</si>
  <si>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</si>
  <si>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</si>
  <si>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</si>
  <si>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</si>
  <si>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</si>
  <si>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</si>
  <si>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</si>
  <si>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</si>
  <si>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</si>
  <si>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</si>
  <si>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</si>
  <si>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</si>
  <si>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</si>
  <si>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</si>
  <si>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</si>
  <si>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</si>
  <si>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</si>
  <si>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</si>
  <si>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</si>
  <si>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</si>
  <si>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</si>
  <si>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</si>
  <si>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</si>
  <si>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</si>
  <si>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</si>
  <si>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</si>
  <si>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</si>
  <si>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</si>
  <si>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</si>
  <si>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</si>
  <si>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</si>
  <si>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</si>
  <si>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</si>
  <si>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</si>
  <si>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</si>
  <si>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</si>
  <si>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</si>
  <si>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</si>
  <si>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</si>
  <si>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</si>
  <si>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</si>
  <si>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</si>
  <si>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</si>
  <si>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</si>
  <si>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</si>
  <si>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</si>
  <si>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</si>
  <si>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</si>
  <si>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</si>
  <si>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</si>
  <si>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</si>
  <si>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</si>
  <si>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</si>
  <si>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</si>
  <si>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</si>
  <si>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</si>
  <si>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</si>
  <si>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</si>
  <si>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</si>
  <si>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</si>
  <si>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</si>
  <si>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</si>
  <si>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</si>
  <si>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</si>
  <si>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</si>
  <si>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</si>
  <si>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</si>
  <si>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</si>
  <si>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</si>
  <si>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</si>
  <si>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</si>
  <si>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</si>
  <si>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</si>
  <si>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</si>
  <si>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</si>
  <si>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</si>
  <si>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</si>
  <si>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</si>
  <si>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</si>
  <si>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</si>
  <si>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</si>
  <si>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</si>
  <si>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</si>
  <si>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</si>
  <si>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</si>
  <si>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</si>
  <si>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</si>
  <si>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</si>
  <si>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</si>
  <si>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</si>
  <si>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</si>
  <si>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</si>
  <si>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</si>
  <si>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</si>
  <si>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</si>
  <si>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</si>
  <si>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</si>
  <si>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</si>
  <si>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</si>
  <si>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</si>
  <si>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</si>
  <si>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</si>
  <si>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</si>
  <si>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</si>
  <si>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</si>
  <si>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</si>
  <si>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</si>
  <si>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</si>
  <si>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</si>
  <si>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</si>
  <si>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</si>
  <si>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</si>
  <si>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</si>
  <si>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</si>
  <si>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</si>
  <si>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</si>
  <si>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</si>
  <si>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</si>
  <si>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</si>
  <si>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</si>
  <si>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</si>
  <si>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</si>
  <si>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</si>
  <si>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</si>
  <si>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</si>
  <si>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</si>
  <si>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</si>
  <si>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</si>
  <si>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</si>
  <si>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</si>
  <si>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</si>
  <si>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</si>
  <si>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</si>
  <si>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</si>
  <si>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</si>
  <si>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</si>
  <si>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</si>
  <si>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</si>
  <si>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</si>
  <si>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</si>
  <si>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</si>
  <si>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</si>
  <si>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</si>
  <si>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</si>
  <si>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</si>
  <si>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</si>
  <si>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</si>
  <si>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</si>
  <si>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</si>
  <si>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</si>
  <si>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</si>
  <si>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</si>
  <si>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</si>
  <si>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</si>
  <si>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</si>
  <si>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</si>
  <si>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</si>
  <si>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</si>
  <si>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</si>
  <si>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</si>
  <si>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</si>
  <si>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</si>
  <si>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</si>
  <si>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</si>
  <si>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</si>
  <si>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</si>
  <si>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</si>
  <si>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</si>
  <si>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</si>
  <si>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</si>
  <si>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</si>
  <si>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</si>
  <si>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</si>
  <si>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</si>
  <si>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</si>
  <si>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</si>
  <si>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</si>
  <si>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</si>
  <si>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</si>
  <si>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</si>
  <si>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</si>
  <si>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</si>
  <si>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</si>
  <si>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</si>
  <si>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</si>
  <si>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</si>
  <si>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</si>
  <si>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</si>
  <si>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</si>
  <si>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</si>
  <si>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</si>
  <si>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</si>
  <si>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</si>
  <si>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</si>
  <si>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</si>
  <si>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</si>
  <si>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</si>
  <si>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</si>
  <si>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</si>
  <si>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</si>
  <si>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</si>
  <si>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</si>
  <si>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</si>
  <si>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</si>
  <si>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</si>
  <si>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</si>
  <si>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</si>
  <si>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</si>
  <si>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</si>
  <si>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</si>
  <si>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</si>
  <si>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</si>
  <si>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</si>
  <si>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</si>
  <si>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</si>
  <si>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</si>
  <si>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</si>
  <si>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</si>
  <si>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</si>
  <si>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</si>
  <si>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</si>
  <si>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</si>
  <si>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</si>
  <si>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</si>
  <si>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</si>
  <si>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</si>
  <si>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</si>
  <si>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</si>
  <si>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</si>
  <si>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</si>
  <si>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</si>
  <si>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</si>
  <si>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</si>
  <si>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</si>
  <si>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</si>
  <si>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</si>
  <si>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</si>
  <si>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</si>
  <si>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</si>
  <si>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</si>
  <si>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</si>
  <si>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</si>
  <si>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</si>
  <si>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</si>
  <si>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</si>
  <si>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</si>
  <si>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</si>
  <si>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</si>
  <si>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</si>
  <si>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</si>
  <si>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</si>
  <si>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</si>
  <si>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</si>
  <si>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</si>
  <si>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</si>
  <si>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</si>
  <si>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</si>
  <si>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</si>
  <si>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</si>
  <si>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</si>
  <si>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</si>
  <si>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</si>
  <si>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</si>
  <si>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</si>
  <si>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</si>
  <si>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</si>
  <si>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</si>
  <si>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</si>
  <si>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</si>
  <si>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</si>
  <si>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</si>
  <si>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</si>
  <si>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</si>
  <si>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</si>
  <si>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</si>
  <si>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</si>
  <si>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</si>
  <si>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</si>
  <si>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</si>
  <si>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</si>
  <si>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</si>
  <si>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</si>
  <si>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</si>
  <si>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</si>
  <si>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</si>
  <si>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</si>
  <si>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</si>
  <si>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</si>
  <si>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</si>
  <si>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</si>
  <si>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</si>
  <si>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</si>
  <si>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</si>
  <si>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</si>
  <si>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</si>
  <si>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</si>
  <si>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</si>
  <si>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</si>
  <si>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</si>
  <si>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</si>
  <si>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</si>
  <si>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</si>
  <si>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</si>
  <si>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</si>
  <si>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</si>
  <si>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</si>
  <si>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</si>
  <si>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</si>
  <si>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</si>
  <si>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</si>
  <si>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</si>
  <si>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</si>
  <si>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</si>
  <si>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</si>
  <si>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</si>
  <si>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</si>
  <si>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</si>
  <si>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</si>
  <si>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</si>
  <si>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</si>
  <si>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</si>
  <si>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</si>
  <si>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</si>
  <si>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</si>
  <si>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</si>
  <si>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</si>
  <si>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</si>
  <si>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</si>
  <si>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</si>
  <si>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</si>
  <si>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</si>
  <si>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</si>
  <si>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</si>
  <si>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</si>
  <si>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</si>
  <si>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</si>
  <si>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</si>
  <si>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</si>
  <si>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</si>
  <si>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</si>
  <si>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</si>
  <si>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</si>
  <si>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</si>
  <si>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</si>
  <si>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</si>
  <si>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</si>
  <si>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</si>
  <si>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</si>
  <si>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</si>
  <si>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</si>
  <si>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</si>
  <si>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</si>
  <si>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</si>
  <si>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</si>
  <si>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</si>
  <si>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</si>
  <si>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</si>
  <si>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</si>
  <si>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</si>
  <si>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</si>
  <si>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</si>
  <si>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</si>
  <si>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</si>
  <si>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</si>
  <si>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</si>
  <si>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</si>
  <si>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</si>
  <si>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</si>
  <si>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</si>
  <si>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</si>
  <si>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</si>
  <si>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</si>
  <si>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</si>
  <si>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</si>
  <si>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</si>
  <si>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</si>
  <si>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</si>
  <si>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</si>
  <si>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</si>
  <si>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</si>
  <si>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</si>
  <si>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</si>
  <si>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</si>
  <si>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</si>
  <si>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</si>
  <si>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</si>
  <si>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</si>
  <si>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</si>
  <si>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</si>
  <si>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</si>
  <si>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</si>
  <si>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</si>
  <si>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</si>
  <si>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</si>
  <si>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</si>
  <si>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</si>
  <si>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</si>
  <si>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</si>
  <si>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</si>
  <si>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</si>
  <si>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</si>
  <si>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</si>
  <si>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</si>
  <si>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</si>
  <si>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</si>
  <si>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</si>
  <si>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</si>
  <si>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</si>
  <si>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</si>
  <si>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</si>
  <si>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</si>
  <si>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</si>
  <si>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</si>
  <si>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</si>
  <si>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</si>
  <si>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</si>
  <si>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</si>
  <si>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</si>
  <si>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</si>
  <si>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</si>
  <si>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</si>
  <si>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</si>
  <si>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</si>
  <si>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</si>
  <si>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</si>
  <si>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</si>
  <si>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</si>
  <si>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</si>
  <si>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</si>
  <si>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</si>
  <si>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</si>
  <si>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</si>
  <si>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</si>
  <si>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</si>
  <si>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</si>
  <si>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</si>
  <si>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</si>
  <si>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</si>
  <si>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</si>
  <si>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</si>
  <si>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</si>
  <si>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</si>
  <si>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</si>
  <si>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</si>
  <si>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</si>
  <si>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</si>
  <si>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</si>
  <si>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</si>
  <si>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</si>
  <si>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</si>
  <si>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</si>
  <si>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</si>
  <si>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</si>
  <si>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</si>
  <si>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</si>
  <si>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</si>
  <si>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</si>
  <si>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</si>
  <si>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</si>
  <si>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</si>
  <si>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</si>
  <si>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</si>
  <si>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</si>
  <si>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</si>
  <si>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</si>
  <si>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</si>
  <si>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</si>
  <si>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</si>
  <si>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</si>
  <si>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</si>
  <si>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</si>
  <si>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</si>
  <si>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</si>
  <si>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</si>
  <si>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</si>
  <si>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</si>
  <si>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</si>
  <si>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</si>
  <si>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</si>
  <si>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</si>
  <si>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</si>
  <si>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</si>
  <si>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</si>
  <si>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</si>
  <si>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</si>
  <si>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</si>
  <si>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</si>
  <si>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</si>
  <si>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</si>
  <si>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</si>
  <si>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</si>
  <si>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</si>
  <si>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</si>
  <si>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</si>
  <si>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</si>
  <si>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</si>
  <si>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</si>
  <si>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</si>
  <si>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</si>
  <si>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</si>
  <si>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</si>
  <si>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</si>
  <si>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</si>
  <si>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</si>
  <si>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</si>
  <si>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</si>
  <si>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</si>
  <si>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</si>
  <si>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</si>
  <si>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</si>
  <si>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</si>
  <si>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</si>
  <si>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</si>
  <si>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</si>
  <si>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</si>
  <si>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</si>
  <si>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</si>
  <si>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</si>
  <si>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</si>
  <si>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</si>
  <si>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</si>
  <si>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</si>
  <si>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</si>
  <si>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</si>
  <si>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</si>
  <si>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</si>
  <si>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</si>
  <si>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</si>
  <si>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</si>
  <si>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</si>
  <si>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</si>
  <si>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</si>
  <si>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</si>
  <si>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</si>
  <si>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</si>
  <si>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</si>
  <si>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</si>
  <si>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</si>
  <si>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</si>
  <si>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</si>
  <si>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</si>
  <si>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</si>
  <si>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</si>
  <si>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</si>
  <si>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</si>
  <si>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</si>
  <si>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</si>
  <si>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</si>
  <si>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</si>
  <si>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</si>
  <si>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</si>
  <si>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</si>
  <si>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</si>
  <si>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</si>
  <si>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</si>
  <si>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</si>
  <si>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</si>
  <si>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</si>
  <si>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</si>
  <si>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</si>
  <si>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</si>
  <si>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</si>
  <si>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</si>
  <si>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</si>
  <si>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</si>
  <si>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</si>
  <si>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</si>
  <si>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</si>
  <si>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</si>
  <si>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</si>
  <si>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</si>
  <si>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</si>
  <si>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</si>
  <si>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</si>
  <si>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</si>
  <si>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</si>
  <si>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</si>
  <si>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</si>
  <si>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</si>
  <si>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</si>
  <si>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</si>
  <si>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</si>
  <si>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</si>
  <si>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</si>
  <si>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</si>
  <si>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</si>
  <si>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</si>
  <si>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</si>
  <si>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</si>
  <si>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</si>
  <si>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</si>
  <si>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</si>
  <si>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</si>
  <si>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</si>
  <si>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</si>
  <si>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</si>
  <si>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</si>
  <si>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</si>
  <si>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</si>
  <si>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</si>
  <si>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</si>
  <si>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</si>
  <si>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</si>
  <si>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</si>
  <si>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</si>
  <si>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</si>
  <si>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</si>
  <si>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</si>
  <si>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</si>
  <si>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</si>
  <si>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</si>
  <si>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</si>
  <si>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</si>
  <si>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</si>
  <si>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</si>
  <si>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</si>
  <si>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</si>
  <si>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</si>
  <si>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</si>
  <si>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</si>
  <si>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</si>
  <si>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</si>
  <si>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</si>
  <si>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</si>
  <si>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</si>
  <si>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</si>
  <si>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</si>
  <si>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</si>
  <si>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</si>
  <si>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</si>
  <si>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</si>
  <si>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</si>
  <si>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</si>
  <si>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</si>
  <si>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</si>
  <si>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</si>
  <si>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</si>
  <si>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</si>
  <si>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</si>
  <si>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</si>
  <si>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</si>
  <si>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</si>
  <si>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</si>
  <si>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</si>
  <si>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</si>
  <si>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</si>
  <si>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</si>
  <si>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</si>
  <si>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</si>
  <si>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</si>
  <si>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</si>
  <si>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</si>
  <si>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</si>
  <si>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</si>
  <si>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</si>
  <si>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</si>
  <si>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</si>
  <si>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</si>
  <si>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</si>
  <si>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</si>
  <si>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</si>
  <si>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</si>
  <si>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</si>
  <si>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</si>
  <si>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</si>
  <si>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</si>
  <si>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</si>
  <si>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</si>
  <si>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</si>
  <si>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</si>
  <si>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</si>
  <si>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</si>
  <si>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</si>
  <si>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</si>
  <si>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</si>
  <si>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</si>
  <si>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</si>
  <si>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</si>
  <si>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</si>
  <si>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</si>
  <si>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</si>
  <si>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</si>
  <si>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</si>
  <si>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</si>
  <si>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</si>
  <si>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</si>
  <si>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</si>
  <si>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</si>
  <si>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</si>
  <si>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</si>
  <si>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</si>
  <si>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</si>
  <si>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</si>
  <si>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</si>
  <si>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</si>
  <si>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</si>
  <si>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</si>
  <si>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</si>
  <si>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</si>
  <si>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</si>
  <si>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</si>
  <si>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</si>
  <si>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</si>
  <si>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</si>
  <si>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</si>
  <si>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</si>
  <si>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</si>
  <si>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</si>
  <si>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</si>
  <si>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</si>
  <si>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</si>
  <si>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</si>
  <si>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</si>
  <si>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</si>
  <si>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</si>
  <si>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</si>
  <si>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</si>
  <si>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</si>
  <si>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</si>
  <si>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</si>
  <si>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</si>
  <si>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</si>
  <si>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</si>
  <si>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</si>
  <si>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</si>
  <si>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</si>
  <si>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</si>
  <si>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</si>
  <si>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</si>
  <si>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</si>
  <si>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</si>
  <si>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</si>
  <si>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</si>
  <si>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</si>
  <si>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</si>
  <si>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</si>
  <si>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</si>
  <si>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</si>
  <si>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</si>
  <si>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</si>
  <si>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</si>
  <si>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</si>
  <si>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</si>
  <si>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</si>
  <si>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</si>
  <si>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</si>
  <si>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</si>
  <si>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</si>
  <si>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</si>
  <si>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</si>
  <si>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</si>
  <si>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</si>
  <si>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</si>
  <si>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</si>
  <si>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</si>
  <si>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</si>
  <si>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</si>
  <si>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</si>
  <si>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</si>
  <si>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</si>
  <si>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</si>
  <si>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</si>
  <si>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</si>
  <si>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</si>
  <si>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</si>
  <si>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</si>
  <si>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</si>
  <si>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</si>
  <si>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</si>
  <si>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</si>
  <si>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</si>
  <si>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</si>
  <si>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</si>
  <si>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</si>
  <si>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</si>
  <si>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</si>
  <si>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</si>
  <si>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</si>
  <si>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</si>
  <si>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</si>
  <si>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</si>
  <si>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</si>
  <si>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</si>
  <si>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</si>
  <si>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</si>
  <si>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</si>
  <si>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</si>
  <si>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</si>
  <si>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</si>
  <si>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</si>
  <si>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</si>
  <si>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</si>
  <si>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</si>
  <si>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</si>
  <si>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</si>
  <si>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</si>
  <si>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</si>
  <si>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</si>
  <si>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</si>
  <si>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</si>
  <si>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</si>
  <si>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</si>
  <si>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</si>
  <si>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</si>
  <si>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</si>
  <si>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</si>
  <si>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</si>
  <si>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</si>
  <si>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</si>
  <si>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</si>
  <si>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</si>
  <si>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</si>
  <si>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</si>
  <si>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</si>
  <si>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</si>
  <si>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</si>
  <si>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</si>
  <si>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</si>
  <si>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</si>
  <si>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</si>
  <si>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</si>
  <si>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</si>
  <si>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</si>
  <si>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</si>
  <si>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</si>
  <si>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</si>
  <si>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</si>
  <si>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</si>
  <si>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</si>
  <si>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</si>
  <si>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</si>
  <si>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</si>
  <si>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</si>
  <si>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</si>
  <si>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</si>
  <si>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</si>
  <si>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</si>
  <si>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</si>
  <si>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</si>
  <si>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</si>
  <si>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</si>
  <si>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</si>
  <si>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</si>
  <si>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</si>
  <si>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</si>
  <si>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</si>
  <si>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</si>
  <si>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</si>
  <si>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</si>
  <si>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</si>
  <si>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</si>
  <si>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</si>
  <si>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</si>
  <si>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</si>
  <si>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</si>
  <si>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</si>
  <si>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</si>
  <si>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</si>
  <si>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</si>
  <si>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</si>
  <si>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</si>
  <si>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</si>
  <si>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</si>
  <si>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</si>
  <si>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</si>
  <si>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</si>
  <si>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</si>
  <si>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</si>
  <si>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</si>
  <si>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</si>
  <si>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</si>
  <si>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</si>
  <si>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</si>
  <si>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</si>
  <si>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</si>
  <si>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</si>
  <si>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</si>
  <si>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</si>
  <si>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</si>
  <si>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</si>
  <si>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</si>
  <si>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</si>
  <si>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</si>
  <si>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</si>
  <si>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</si>
  <si>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</si>
  <si>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</si>
  <si>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</si>
  <si>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</si>
  <si>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</si>
  <si>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</si>
  <si>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</si>
  <si>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</si>
  <si>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</si>
  <si>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</si>
  <si>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</si>
  <si>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</si>
  <si>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</si>
  <si>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</si>
  <si>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</si>
  <si>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</si>
  <si>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</si>
  <si>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</si>
  <si>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</si>
  <si>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</si>
  <si>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</si>
  <si>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</si>
  <si>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</si>
  <si>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</si>
  <si>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</si>
  <si>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</si>
  <si>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</si>
  <si>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</si>
  <si>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</si>
  <si>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</si>
  <si>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</si>
  <si>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</si>
  <si>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</si>
  <si>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</si>
  <si>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</si>
  <si>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</si>
  <si>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</si>
  <si>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</si>
  <si>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</si>
  <si>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</si>
  <si>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</si>
  <si>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</si>
  <si>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</si>
  <si>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</si>
  <si>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</si>
  <si>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</si>
  <si>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</si>
  <si>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</si>
  <si>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</si>
  <si>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</si>
  <si>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</si>
  <si>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</si>
  <si>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</si>
  <si>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</si>
  <si>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</si>
  <si>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</si>
  <si>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</si>
  <si>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</si>
  <si>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</si>
  <si>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</si>
  <si>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</si>
  <si>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</si>
  <si>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</si>
  <si>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</si>
  <si>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</si>
  <si>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</si>
  <si>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</si>
  <si>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</si>
  <si>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</si>
  <si>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</si>
  <si>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</si>
  <si>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</si>
  <si>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</si>
  <si>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</si>
  <si>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</si>
  <si>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</si>
  <si>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</si>
  <si>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</si>
  <si>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</si>
  <si>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</si>
  <si>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</si>
  <si>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</si>
  <si>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</si>
  <si>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</si>
  <si>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</si>
  <si>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</si>
  <si>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</si>
  <si>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</si>
  <si>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</si>
  <si>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</si>
  <si>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</si>
  <si>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</si>
  <si>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</si>
  <si>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</si>
  <si>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</si>
  <si>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</si>
  <si>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</si>
  <si>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</si>
  <si>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</si>
  <si>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</si>
  <si>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</si>
  <si>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</si>
  <si>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</si>
  <si>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</si>
  <si>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</si>
  <si>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</si>
  <si>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</si>
  <si>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</si>
  <si>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</si>
  <si>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</si>
  <si>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</si>
  <si>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</si>
  <si>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</si>
  <si>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</si>
  <si>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</si>
  <si>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</si>
  <si>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</si>
  <si>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</si>
  <si>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</si>
  <si>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</si>
  <si>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</si>
  <si>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</si>
  <si>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</si>
  <si>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</si>
  <si>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</si>
  <si>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</si>
  <si>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</si>
  <si>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</si>
  <si>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</si>
  <si>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</si>
  <si>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</si>
  <si>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</si>
  <si>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</si>
  <si>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</si>
  <si>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</si>
  <si>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</si>
  <si>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</si>
  <si>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</si>
  <si>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</si>
  <si>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</si>
  <si>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</si>
  <si>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</si>
  <si>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</si>
  <si>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</si>
  <si>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</si>
  <si>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</si>
  <si>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</si>
  <si>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</si>
  <si>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</si>
  <si>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</si>
  <si>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</si>
  <si>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</si>
  <si>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</si>
  <si>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</si>
  <si>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</si>
  <si>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</si>
  <si>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</si>
  <si>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</si>
  <si>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</si>
  <si>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</si>
  <si>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</si>
  <si>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</si>
  <si>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</si>
  <si>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</si>
  <si>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</si>
  <si>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</si>
  <si>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</si>
  <si>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</si>
  <si>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</si>
  <si>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</si>
  <si>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</si>
  <si>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</si>
  <si>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</si>
  <si>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</si>
  <si>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</si>
  <si>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</si>
  <si>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</si>
  <si>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</si>
  <si>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</si>
  <si>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</si>
  <si>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</si>
  <si>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</si>
  <si>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</si>
  <si>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</si>
  <si>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</si>
  <si>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</si>
  <si>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</si>
  <si>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</si>
  <si>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</si>
  <si>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</si>
  <si>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</si>
  <si>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</si>
  <si>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</si>
  <si>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</si>
  <si>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</si>
  <si>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</si>
  <si>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</si>
  <si>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</si>
  <si>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</si>
  <si>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</si>
  <si>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</si>
  <si>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</si>
  <si>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</si>
  <si>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</si>
  <si>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</si>
  <si>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</si>
  <si>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</si>
  <si>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</si>
  <si>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</si>
  <si>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</si>
  <si>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</si>
  <si>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</si>
  <si>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</si>
  <si>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</si>
  <si>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</si>
  <si>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</si>
  <si>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</si>
  <si>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</si>
  <si>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</si>
  <si>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</si>
  <si>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</si>
  <si>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</si>
  <si>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</si>
  <si>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</si>
  <si>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</si>
  <si>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</si>
  <si>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</si>
  <si>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</si>
  <si>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</si>
  <si>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</si>
  <si>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</si>
  <si>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</si>
  <si>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</si>
  <si>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</si>
  <si>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</si>
  <si>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</si>
  <si>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</si>
  <si>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</si>
  <si>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</si>
  <si>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</si>
  <si>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</si>
  <si>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</si>
  <si>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</si>
  <si>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</si>
  <si>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</si>
  <si>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</si>
  <si>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</si>
  <si>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</si>
  <si>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</si>
  <si>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</si>
  <si>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</si>
  <si>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</si>
  <si>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</si>
  <si>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</si>
  <si>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</si>
  <si>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</si>
  <si>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</si>
  <si>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</si>
  <si>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</si>
  <si>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</si>
  <si>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</si>
  <si>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</si>
  <si>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</si>
  <si>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</si>
  <si>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</si>
  <si>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</si>
  <si>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</si>
  <si>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</si>
  <si>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</si>
  <si>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</si>
  <si>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</si>
  <si>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</si>
  <si>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</si>
  <si>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</si>
  <si>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</si>
  <si>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</si>
  <si>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</si>
  <si>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</si>
  <si>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</si>
  <si>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</si>
  <si>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</si>
  <si>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</si>
  <si>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</si>
  <si>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</si>
  <si>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</si>
  <si>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</si>
  <si>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</si>
  <si>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</si>
  <si>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</si>
  <si>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</si>
  <si>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</si>
  <si>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</si>
  <si>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</si>
  <si>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</si>
  <si>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</si>
  <si>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</si>
  <si>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</si>
  <si>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</si>
  <si>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</si>
  <si>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</si>
  <si>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</si>
  <si>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</si>
  <si>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</si>
  <si>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</si>
  <si>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</si>
  <si>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</si>
  <si>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</si>
  <si>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</si>
  <si>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</si>
  <si>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</si>
  <si>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</si>
  <si>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</si>
  <si>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</si>
  <si>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</si>
  <si>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</si>
  <si>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</si>
  <si>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</si>
  <si>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</si>
  <si>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</si>
  <si>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</si>
  <si>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</si>
  <si>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</si>
  <si>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</si>
  <si>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</si>
  <si>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</si>
  <si>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</si>
  <si>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</si>
  <si>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</si>
  <si>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</si>
  <si>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</si>
  <si>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</si>
  <si>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</si>
  <si>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</si>
  <si>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</si>
  <si>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</si>
  <si>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</si>
  <si>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</si>
  <si>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</si>
  <si>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</si>
  <si>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</si>
  <si>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</si>
  <si>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</si>
  <si>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</si>
  <si>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</si>
  <si>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</si>
  <si>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</si>
  <si>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</si>
  <si>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</si>
  <si>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</si>
  <si>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</si>
  <si>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</si>
  <si>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</si>
  <si>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</si>
  <si>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</si>
  <si>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</si>
  <si>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</si>
  <si>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</si>
  <si>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</si>
  <si>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</si>
  <si>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</si>
  <si>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</si>
  <si>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</si>
  <si>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</si>
  <si>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</si>
  <si>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</si>
  <si>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</si>
  <si>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</si>
  <si>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</si>
  <si>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</si>
  <si>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</si>
  <si>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</si>
  <si>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</si>
  <si>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</si>
  <si>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</si>
  <si>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</si>
  <si>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</si>
  <si>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</si>
  <si>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</si>
  <si>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</si>
  <si>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</si>
  <si>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</si>
  <si>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</si>
  <si>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</si>
  <si>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</si>
  <si>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</si>
  <si>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</si>
  <si>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</si>
  <si>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</si>
  <si>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</si>
  <si>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</si>
  <si>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</si>
  <si>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</si>
  <si>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</si>
  <si>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</si>
  <si>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</si>
  <si>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</si>
  <si>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</si>
  <si>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</si>
  <si>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</si>
  <si>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</si>
  <si>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</si>
  <si>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</si>
  <si>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</si>
  <si>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</si>
  <si>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</si>
  <si>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</si>
  <si>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</si>
  <si>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</si>
  <si>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</si>
  <si>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</si>
  <si>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</si>
  <si>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</si>
  <si>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</si>
  <si>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</si>
  <si>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</si>
  <si>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</si>
  <si>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</si>
  <si>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</si>
  <si>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</si>
  <si>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</si>
  <si>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</si>
  <si>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</si>
  <si>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</si>
  <si>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</si>
  <si>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</si>
  <si>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</si>
  <si>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</si>
  <si>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</si>
  <si>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</si>
  <si>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</si>
  <si>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</si>
  <si>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</si>
  <si>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</si>
  <si>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</si>
  <si>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</si>
  <si>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</si>
  <si>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</si>
  <si>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</si>
  <si>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</si>
  <si>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</si>
  <si>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</si>
  <si>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</si>
  <si>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</si>
  <si>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</si>
  <si>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</si>
  <si>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</si>
  <si>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</si>
  <si>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</si>
  <si>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</si>
  <si>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</si>
  <si>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</si>
  <si>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</si>
  <si>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</si>
  <si>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</si>
  <si>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</si>
  <si>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</si>
  <si>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</si>
  <si>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</si>
  <si>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</si>
  <si>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</si>
  <si>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</si>
  <si>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</si>
  <si>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</si>
  <si>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</si>
  <si>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</si>
  <si>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</si>
  <si>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</si>
  <si>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</si>
  <si>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</si>
  <si>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</si>
  <si>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</si>
  <si>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</si>
  <si>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</si>
  <si>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</si>
  <si>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</si>
  <si>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</si>
  <si>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</si>
  <si>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</si>
  <si>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</si>
  <si>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</si>
  <si>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</si>
  <si>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</si>
  <si>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</si>
  <si>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</si>
  <si>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</si>
  <si>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</si>
  <si>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</si>
  <si>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</si>
  <si>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</si>
  <si>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</si>
  <si>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</si>
  <si>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</si>
  <si>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</si>
  <si>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</si>
  <si>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</si>
  <si>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</si>
  <si>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</si>
  <si>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</si>
  <si>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</si>
  <si>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</si>
  <si>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</si>
  <si>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</si>
  <si>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</si>
  <si>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</si>
  <si>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</si>
  <si>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</si>
  <si>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</si>
  <si>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</si>
  <si>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</si>
  <si>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</si>
  <si>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</si>
  <si>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</si>
  <si>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</si>
  <si>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</si>
  <si>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</si>
  <si>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</si>
  <si>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</si>
  <si>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</si>
  <si>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</si>
  <si>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</si>
  <si>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</si>
  <si>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</si>
  <si>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</si>
  <si>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</si>
  <si>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</si>
  <si>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</si>
  <si>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</si>
  <si>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</si>
  <si>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</si>
  <si>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</si>
  <si>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</si>
  <si>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</si>
  <si>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</si>
  <si>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</si>
  <si>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</si>
  <si>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</si>
  <si>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</si>
  <si>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</si>
  <si>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</si>
  <si>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</si>
  <si>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</si>
  <si>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</si>
  <si>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</si>
  <si>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</si>
  <si>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</si>
  <si>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</si>
  <si>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</si>
  <si>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</si>
  <si>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</si>
  <si>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</si>
  <si>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</si>
  <si>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</si>
  <si>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</si>
  <si>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</si>
  <si>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</si>
  <si>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</si>
  <si>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</si>
  <si>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</si>
  <si>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</si>
  <si>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</si>
  <si>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</si>
  <si>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</si>
  <si>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</si>
  <si>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</si>
  <si>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</si>
  <si>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</si>
  <si>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</si>
  <si>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</si>
  <si>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</si>
  <si>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</si>
  <si>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</si>
  <si>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</si>
  <si>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</si>
  <si>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</si>
  <si>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</si>
  <si>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</si>
  <si>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</si>
  <si>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</si>
  <si>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</si>
  <si>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</si>
  <si>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</si>
  <si>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</si>
  <si>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</si>
  <si>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</si>
  <si>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</si>
  <si>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</si>
  <si>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</si>
  <si>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</si>
  <si>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</si>
  <si>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</si>
  <si>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</si>
  <si>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</si>
  <si>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</si>
  <si>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</si>
  <si>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</si>
  <si>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</si>
  <si>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</si>
  <si>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</si>
  <si>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</si>
  <si>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</si>
  <si>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</si>
  <si>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</si>
  <si>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</si>
  <si>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</si>
  <si>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</si>
  <si>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</si>
  <si>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</si>
  <si>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</si>
  <si>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</si>
  <si>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</si>
  <si>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</si>
  <si>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</si>
  <si>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</si>
  <si>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</si>
  <si>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</si>
  <si>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</si>
  <si>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</si>
  <si>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</si>
  <si>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</si>
  <si>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</si>
  <si>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</si>
  <si>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</si>
  <si>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</si>
  <si>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</si>
  <si>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</si>
  <si>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</si>
  <si>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</si>
  <si>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</si>
  <si>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</si>
  <si>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</si>
  <si>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</si>
  <si>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</si>
  <si>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</si>
  <si>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</si>
  <si>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</si>
  <si>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</si>
  <si>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</si>
  <si>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</si>
  <si>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</si>
  <si>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</si>
  <si>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</si>
  <si>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</si>
  <si>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</si>
  <si>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</si>
  <si>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</si>
  <si>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</si>
  <si>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</si>
  <si>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</si>
  <si>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</si>
  <si>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</si>
  <si>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</si>
  <si>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</si>
  <si>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</si>
  <si>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</si>
  <si>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</si>
  <si>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</si>
  <si>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</si>
  <si>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</si>
  <si>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</si>
  <si>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</si>
  <si>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</si>
  <si>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</si>
  <si>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</si>
  <si>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</si>
  <si>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</si>
  <si>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</si>
  <si>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</si>
  <si>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</si>
  <si>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</si>
  <si>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</si>
  <si>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</si>
  <si>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</si>
  <si>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</si>
  <si>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</si>
  <si>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</si>
  <si>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</si>
  <si>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</si>
  <si>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</si>
  <si>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</si>
  <si>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</si>
  <si>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</si>
  <si>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</si>
  <si>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</si>
  <si>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</si>
  <si>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</si>
  <si>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</si>
  <si>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</si>
  <si>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</si>
  <si>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</si>
  <si>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</si>
  <si>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</si>
  <si>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</si>
  <si>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</si>
  <si>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</si>
  <si>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</si>
  <si>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</si>
  <si>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</si>
  <si>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</si>
  <si>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</si>
  <si>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</si>
  <si>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</si>
  <si>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</si>
  <si>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</si>
  <si>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</si>
  <si>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</si>
  <si>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</si>
  <si>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</si>
  <si>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</si>
  <si>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</si>
  <si>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</si>
  <si>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</si>
  <si>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</si>
  <si>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</si>
  <si>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</si>
  <si>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</si>
  <si>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</si>
  <si>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</si>
  <si>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</si>
  <si>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</si>
  <si>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</si>
  <si>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</si>
  <si>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</si>
  <si>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</si>
  <si>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</si>
  <si>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</si>
  <si>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</si>
  <si>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</si>
  <si>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</si>
  <si>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</si>
  <si>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</si>
  <si>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</si>
  <si>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</si>
  <si>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</si>
  <si>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</si>
  <si>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</si>
  <si>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</si>
  <si>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</si>
  <si>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</si>
  <si>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</si>
  <si>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</si>
  <si>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</si>
  <si>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</si>
  <si>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</si>
  <si>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</si>
  <si>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</si>
  <si>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</si>
  <si>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</si>
  <si>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</si>
  <si>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</si>
  <si>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</si>
  <si>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</si>
  <si>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</si>
  <si>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</si>
  <si>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</si>
  <si>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</si>
  <si>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</si>
  <si>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</si>
  <si>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</si>
  <si>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</si>
  <si>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</si>
  <si>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</si>
  <si>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</si>
  <si>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</si>
  <si>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</si>
  <si>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</si>
  <si>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</si>
  <si>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</si>
  <si>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</si>
  <si>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</si>
  <si>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</si>
  <si>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</si>
  <si>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</si>
  <si>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</si>
  <si>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</si>
  <si>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</si>
  <si>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</si>
  <si>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</si>
  <si>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</si>
  <si>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</si>
  <si>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</si>
  <si>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</si>
  <si>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</si>
  <si>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</si>
  <si>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</si>
  <si>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</si>
  <si>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</si>
  <si>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</si>
  <si>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</si>
  <si>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</si>
  <si>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</si>
  <si>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</si>
  <si>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</si>
  <si>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</si>
  <si>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</si>
  <si>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</si>
  <si>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</si>
  <si>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</si>
  <si>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</si>
  <si>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</si>
  <si>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</si>
  <si>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</si>
  <si>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</si>
  <si>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</si>
  <si>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</si>
  <si>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</si>
  <si>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</si>
  <si>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</si>
  <si>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</si>
  <si>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</si>
  <si>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</si>
  <si>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</si>
  <si>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</si>
  <si>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</si>
  <si>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</si>
  <si>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</si>
  <si>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</si>
  <si>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</si>
  <si>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</si>
  <si>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</si>
  <si>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</si>
  <si>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</si>
  <si>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</si>
  <si>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</si>
  <si>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</si>
  <si>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</si>
  <si>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</si>
  <si>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</si>
  <si>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</si>
  <si>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</si>
  <si>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</si>
  <si>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</si>
  <si>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</si>
  <si>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</si>
  <si>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</si>
  <si>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</si>
  <si>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</si>
  <si>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</si>
  <si>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</si>
  <si>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</si>
  <si>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</si>
  <si>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</si>
  <si>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</si>
  <si>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</si>
  <si>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</si>
  <si>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</si>
  <si>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</si>
  <si>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</si>
  <si>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</si>
  <si>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</si>
  <si>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</si>
  <si>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</si>
  <si>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</si>
  <si>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</si>
  <si>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</si>
  <si>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</si>
  <si>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</si>
  <si>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</si>
  <si>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</si>
  <si>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</si>
  <si>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</si>
  <si>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</si>
  <si>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</si>
  <si>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</si>
  <si>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</si>
  <si>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</si>
  <si>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</si>
  <si>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</si>
  <si>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</si>
  <si>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</si>
  <si>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</si>
  <si>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</si>
  <si>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</si>
  <si>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</si>
  <si>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</si>
  <si>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</si>
  <si>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</si>
  <si>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</si>
  <si>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</si>
  <si>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</si>
  <si>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</si>
  <si>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</si>
  <si>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</si>
  <si>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</si>
  <si>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</si>
  <si>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</si>
  <si>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</si>
  <si>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</si>
  <si>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</si>
  <si>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</si>
  <si>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</si>
  <si>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</si>
  <si>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</si>
  <si>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</si>
  <si>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</si>
  <si>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</si>
  <si>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</si>
  <si>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</si>
  <si>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</si>
  <si>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</si>
  <si>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</si>
  <si>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</si>
  <si>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</si>
  <si>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</si>
  <si>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</si>
  <si>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</si>
  <si>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</si>
  <si>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</si>
  <si>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</si>
  <si>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</si>
  <si>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</si>
  <si>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</si>
  <si>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</si>
  <si>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</si>
  <si>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</si>
  <si>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</si>
  <si>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</si>
  <si>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</si>
  <si>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</si>
  <si>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</si>
  <si>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</si>
  <si>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</si>
  <si>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</si>
  <si>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</si>
  <si>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</si>
  <si>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</si>
  <si>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</si>
  <si>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</si>
  <si>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</si>
  <si>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</si>
  <si>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</si>
  <si>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</si>
  <si>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</si>
  <si>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</si>
  <si>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</si>
  <si>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</si>
  <si>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</si>
  <si>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</si>
  <si>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</si>
  <si>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</si>
  <si>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</si>
  <si>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</si>
  <si>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</si>
  <si>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</si>
  <si>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</si>
  <si>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</si>
  <si>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</si>
  <si>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</si>
  <si>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</si>
  <si>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</si>
  <si>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</si>
  <si>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</si>
  <si>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</si>
  <si>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</si>
  <si>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</si>
  <si>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</si>
  <si>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</si>
  <si>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</si>
  <si>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</si>
  <si>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</si>
  <si>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</si>
  <si>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</si>
  <si>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</si>
  <si>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</si>
  <si>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</si>
  <si>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</si>
  <si>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</si>
  <si>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</si>
  <si>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</si>
  <si>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</si>
  <si>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</si>
  <si>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</si>
  <si>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</si>
  <si>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</si>
  <si>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</si>
  <si>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</si>
  <si>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</si>
  <si>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</si>
  <si>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</si>
  <si>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</si>
  <si>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</si>
  <si>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</si>
  <si>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</si>
  <si>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</si>
  <si>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</si>
  <si>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</si>
  <si>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</si>
  <si>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</si>
  <si>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</si>
  <si>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</si>
  <si>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</si>
  <si>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</si>
  <si>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</si>
  <si>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</si>
  <si>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</si>
  <si>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</si>
  <si>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</si>
  <si>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</si>
  <si>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</si>
  <si>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</si>
  <si>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</si>
  <si>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</si>
  <si>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</si>
  <si>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</si>
  <si>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</si>
  <si>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</si>
  <si>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</si>
  <si>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</si>
  <si>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</si>
  <si>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</si>
  <si>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</si>
  <si>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</si>
  <si>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</si>
  <si>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</si>
  <si>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</si>
  <si>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</si>
  <si>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</si>
  <si>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</si>
  <si>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</si>
  <si>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</si>
  <si>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</si>
  <si>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</si>
  <si>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</si>
  <si>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</si>
  <si>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</si>
  <si>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</si>
  <si>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</si>
  <si>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</si>
  <si>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</si>
  <si>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</si>
  <si>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</si>
  <si>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</si>
  <si>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</si>
  <si>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</si>
  <si>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</si>
  <si>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</si>
  <si>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</si>
  <si>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</si>
  <si>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</si>
  <si>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</si>
  <si>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</si>
  <si>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</si>
  <si>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</si>
  <si>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</si>
  <si>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</si>
  <si>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</si>
  <si>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</si>
  <si>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</si>
  <si>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</si>
  <si>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</si>
  <si>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</si>
  <si>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</si>
  <si>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</si>
  <si>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</si>
  <si>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</si>
  <si>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</si>
  <si>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</si>
  <si>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</si>
  <si>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</si>
  <si>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</si>
  <si>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</si>
  <si>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</si>
  <si>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</si>
  <si>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</si>
  <si>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</si>
  <si>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</si>
  <si>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</si>
  <si>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</si>
  <si>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</si>
  <si>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</si>
  <si>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</si>
  <si>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</si>
  <si>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</si>
  <si>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</si>
  <si>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</si>
  <si>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</si>
  <si>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</si>
  <si>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</si>
  <si>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</si>
  <si>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</si>
  <si>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</si>
  <si>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</si>
  <si>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</si>
  <si>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</si>
  <si>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</si>
  <si>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</si>
  <si>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</si>
  <si>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</si>
  <si>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</si>
  <si>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</si>
  <si>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</si>
  <si>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</si>
  <si>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</si>
  <si>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</si>
  <si>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</si>
  <si>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</si>
  <si>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</si>
  <si>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</si>
  <si>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</si>
  <si>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</si>
  <si>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</si>
  <si>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</si>
  <si>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</si>
  <si>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</si>
  <si>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</si>
  <si>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</si>
  <si>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</si>
  <si>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</si>
  <si>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</si>
  <si>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</si>
  <si>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</si>
  <si>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</si>
  <si>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</si>
  <si>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</si>
  <si>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</si>
  <si>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</si>
  <si>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</si>
  <si>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</si>
  <si>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</si>
  <si>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</si>
  <si>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</si>
  <si>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</si>
  <si>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</si>
  <si>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</si>
  <si>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</si>
  <si>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</si>
  <si>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</si>
  <si>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</si>
  <si>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</si>
  <si>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</si>
  <si>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</si>
  <si>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</si>
  <si>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</si>
  <si>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</si>
  <si>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</si>
  <si>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</si>
  <si>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</si>
  <si>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</si>
  <si>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</si>
  <si>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</si>
  <si>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</si>
  <si>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</si>
  <si>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</si>
  <si>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</si>
  <si>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</si>
  <si>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</si>
  <si>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</si>
  <si>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</si>
  <si>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</si>
  <si>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</si>
  <si>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</si>
  <si>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</si>
  <si>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</si>
  <si>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</si>
  <si>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</si>
  <si>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</si>
  <si>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</si>
  <si>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</si>
  <si>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</si>
  <si>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</si>
  <si>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</si>
  <si>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</si>
  <si>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</si>
  <si>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</si>
  <si>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</si>
  <si>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</si>
  <si>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</si>
  <si>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</si>
  <si>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</si>
  <si>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</si>
  <si>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</si>
  <si>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</si>
  <si>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</si>
  <si>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</si>
  <si>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</si>
  <si>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</si>
  <si>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</si>
  <si>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</si>
  <si>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</si>
  <si>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</si>
  <si>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</si>
  <si>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</si>
  <si>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</si>
  <si>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</si>
  <si>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</si>
  <si>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</si>
  <si>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</si>
  <si>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</si>
  <si>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</si>
  <si>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</si>
  <si>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</si>
  <si>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</si>
  <si>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</si>
  <si>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</si>
  <si>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</si>
  <si>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</si>
  <si>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</si>
  <si>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</si>
  <si>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</si>
  <si>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</si>
  <si>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</si>
  <si>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</si>
  <si>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</si>
  <si>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</si>
  <si>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</si>
  <si>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</si>
  <si>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</si>
  <si>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</si>
  <si>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</si>
  <si>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</si>
  <si>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</si>
  <si>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</si>
  <si>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</si>
  <si>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</si>
  <si>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</si>
  <si>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</si>
  <si>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</si>
  <si>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</si>
  <si>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</si>
  <si>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</si>
  <si>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</si>
  <si>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</si>
  <si>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</si>
  <si>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</si>
  <si>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</si>
  <si>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</si>
  <si>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</si>
  <si>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</si>
  <si>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</si>
  <si>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</si>
  <si>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</si>
  <si>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</si>
  <si>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</si>
  <si>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</si>
  <si>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</si>
  <si>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</si>
  <si>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</si>
  <si>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</si>
  <si>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</si>
  <si>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</si>
  <si>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</si>
  <si>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</si>
  <si>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</si>
  <si>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</si>
  <si>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</si>
  <si>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</si>
  <si>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</si>
  <si>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</si>
  <si>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</si>
  <si>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</si>
  <si>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</si>
  <si>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</si>
  <si>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</si>
  <si>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</si>
  <si>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</si>
  <si>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</si>
  <si>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</si>
  <si>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</si>
  <si>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</si>
  <si>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</si>
  <si>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</si>
  <si>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</si>
  <si>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</si>
  <si>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</si>
  <si>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</si>
  <si>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</si>
  <si>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</si>
  <si>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</si>
  <si>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</si>
  <si>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</si>
  <si>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</si>
  <si>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</si>
  <si>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</si>
  <si>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</si>
  <si>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</si>
  <si>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</si>
  <si>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</si>
  <si>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</si>
  <si>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</si>
  <si>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</si>
  <si>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</si>
  <si>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</si>
  <si>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</si>
  <si>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</si>
  <si>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</si>
  <si>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</si>
  <si>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</si>
  <si>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</si>
  <si>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</si>
  <si>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</si>
  <si>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</si>
  <si>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</si>
  <si>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</si>
  <si>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</si>
  <si>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</si>
  <si>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</si>
  <si>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</si>
  <si>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</si>
  <si>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</si>
  <si>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</si>
  <si>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</si>
  <si>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</si>
  <si>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</si>
  <si>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</si>
  <si>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</si>
  <si>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</si>
  <si>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</si>
  <si>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</si>
  <si>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</si>
  <si>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</si>
  <si>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</si>
  <si>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</si>
  <si>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</si>
  <si>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</si>
  <si>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</si>
  <si>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</si>
  <si>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</si>
  <si>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</si>
  <si>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</si>
  <si>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</si>
  <si>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</si>
  <si>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</si>
  <si>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</si>
  <si>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</si>
  <si>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</si>
  <si>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</si>
  <si>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</si>
  <si>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</si>
  <si>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</si>
  <si>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</si>
  <si>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</si>
  <si>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</si>
  <si>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</si>
  <si>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</si>
  <si>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</si>
  <si>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</si>
  <si>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</si>
  <si>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</si>
  <si>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</si>
  <si>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</si>
  <si>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</si>
  <si>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</si>
  <si>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</si>
  <si>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</si>
  <si>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</si>
  <si>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</si>
  <si>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</si>
  <si>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</si>
  <si>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</si>
  <si>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</si>
  <si>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</si>
  <si>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</si>
  <si>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</si>
  <si>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</si>
  <si>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</si>
  <si>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</si>
  <si>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</si>
  <si>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</si>
  <si>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</si>
  <si>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</si>
  <si>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</si>
  <si>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</si>
  <si>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</si>
  <si>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</si>
  <si>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</si>
  <si>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</si>
  <si>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</si>
  <si>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</si>
  <si>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</si>
  <si>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</si>
  <si>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</si>
  <si>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</si>
  <si>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</si>
  <si>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</si>
  <si>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</si>
  <si>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</si>
  <si>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</si>
  <si>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</si>
  <si>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</si>
  <si>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</si>
  <si>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</si>
  <si>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</si>
  <si>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</si>
  <si>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</si>
  <si>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</si>
  <si>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</si>
  <si>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</si>
  <si>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</si>
  <si>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</si>
  <si>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</si>
  <si>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</si>
  <si>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</si>
  <si>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</si>
  <si>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</si>
  <si>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</si>
  <si>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</si>
  <si>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</si>
  <si>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</si>
  <si>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</si>
  <si>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</si>
  <si>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</si>
  <si>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</si>
  <si>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</si>
  <si>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</si>
  <si>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</si>
  <si>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</si>
  <si>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</si>
  <si>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</si>
  <si>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</si>
  <si>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</si>
  <si>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</si>
  <si>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</si>
  <si>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</si>
  <si>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</si>
  <si>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</si>
  <si>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</si>
  <si>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</si>
  <si>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</si>
  <si>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</si>
  <si>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</si>
  <si>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</si>
  <si>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</si>
  <si>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</si>
  <si>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</si>
  <si>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</si>
  <si>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</si>
  <si>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</si>
  <si>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</si>
  <si>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</si>
  <si>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</si>
  <si>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</si>
  <si>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</si>
  <si>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</si>
  <si>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</si>
  <si>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</si>
  <si>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</si>
  <si>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</si>
  <si>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</si>
  <si>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</si>
  <si>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</si>
  <si>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</si>
  <si>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</si>
  <si>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</si>
  <si>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</si>
  <si>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</si>
  <si>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</si>
  <si>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</si>
  <si>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</si>
  <si>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</si>
  <si>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</si>
  <si>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</si>
  <si>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</si>
  <si>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</si>
  <si>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</si>
  <si>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</si>
  <si>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</si>
  <si>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</si>
  <si>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</si>
  <si>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</si>
  <si>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</si>
  <si>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</si>
  <si>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</si>
  <si>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</si>
  <si>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</si>
  <si>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</si>
  <si>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</si>
  <si>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</si>
  <si>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</si>
  <si>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</si>
  <si>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</si>
  <si>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</si>
  <si>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</si>
  <si>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</si>
  <si>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</si>
  <si>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</si>
  <si>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</si>
  <si>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</si>
  <si>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</si>
  <si>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</si>
  <si>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</si>
  <si>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</si>
  <si>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</si>
  <si>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</si>
  <si>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</si>
  <si>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</si>
  <si>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</si>
  <si>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</si>
  <si>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</si>
  <si>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</si>
  <si>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</si>
  <si>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</si>
  <si>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</si>
  <si>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</si>
  <si>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</si>
  <si>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</si>
  <si>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</si>
  <si>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</si>
  <si>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</si>
  <si>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</si>
  <si>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</si>
  <si>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</si>
  <si>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</si>
  <si>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</si>
  <si>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</si>
  <si>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</si>
  <si>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</si>
  <si>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</si>
  <si>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</si>
  <si>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</si>
  <si>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</si>
  <si>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</si>
  <si>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</si>
  <si>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</si>
  <si>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</si>
  <si>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</si>
  <si>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</si>
  <si>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</si>
  <si>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</si>
  <si>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</si>
  <si>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</si>
  <si>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</si>
  <si>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</si>
  <si>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</si>
  <si>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</si>
  <si>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</si>
  <si>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</si>
  <si>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</si>
  <si>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</si>
  <si>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</si>
  <si>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</si>
  <si>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</si>
  <si>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</si>
  <si>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</si>
  <si>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</si>
  <si>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</si>
  <si>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</si>
  <si>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</si>
  <si>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</si>
  <si>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</si>
  <si>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</si>
  <si>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</si>
  <si>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</si>
  <si>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</si>
  <si>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</si>
  <si>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</si>
  <si>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</si>
  <si>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</si>
  <si>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</si>
  <si>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</si>
  <si>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</si>
  <si>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</si>
  <si>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</si>
  <si>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</si>
  <si>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</si>
  <si>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</si>
  <si>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</si>
  <si>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</si>
  <si>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</si>
  <si>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</si>
  <si>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</si>
  <si>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</si>
  <si>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</si>
  <si>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</si>
  <si>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</si>
  <si>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</si>
  <si>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</si>
  <si>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</si>
  <si>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</si>
  <si>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</si>
  <si>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</si>
  <si>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</si>
  <si>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</si>
  <si>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</si>
  <si>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</si>
  <si>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</si>
  <si>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</si>
  <si>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</si>
  <si>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</si>
  <si>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</si>
  <si>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</si>
  <si>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</si>
  <si>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</si>
  <si>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</si>
  <si>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</si>
  <si>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</si>
  <si>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</si>
  <si>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</si>
  <si>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</si>
  <si>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</si>
  <si>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</si>
  <si>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</si>
  <si>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</si>
  <si>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</si>
  <si>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</si>
  <si>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</si>
  <si>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</si>
  <si>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</si>
  <si>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</si>
  <si>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</si>
  <si>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</si>
  <si>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</si>
  <si>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</si>
  <si>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</si>
  <si>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</si>
  <si>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</si>
  <si>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</si>
  <si>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</si>
  <si>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</si>
  <si>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</si>
  <si>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</si>
  <si>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</si>
  <si>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</si>
  <si>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</si>
  <si>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</si>
  <si>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</si>
  <si>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</si>
  <si>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</si>
  <si>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</si>
  <si>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</si>
  <si>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</si>
  <si>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</si>
  <si>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</si>
  <si>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</si>
  <si>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</si>
  <si>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</si>
  <si>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</si>
  <si>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</si>
  <si>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</si>
  <si>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</si>
  <si>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</si>
  <si>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</si>
  <si>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</si>
  <si>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</si>
  <si>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</si>
  <si>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</si>
  <si>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</si>
  <si>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</si>
  <si>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</si>
  <si>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</si>
  <si>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</si>
  <si>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</si>
  <si>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</si>
  <si>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</si>
  <si>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</si>
  <si>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</si>
  <si>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</si>
  <si>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</si>
  <si>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</si>
  <si>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</si>
  <si>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</si>
  <si>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</si>
  <si>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</si>
  <si>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</si>
  <si>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</si>
  <si>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</si>
  <si>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</si>
  <si>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</si>
  <si>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</si>
  <si>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</si>
  <si>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</si>
  <si>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</si>
  <si>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</si>
  <si>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</si>
  <si>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</si>
  <si>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</si>
  <si>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</si>
  <si>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</si>
  <si>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</si>
  <si>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</si>
  <si>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</si>
  <si>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</si>
  <si>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</si>
  <si>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</si>
  <si>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</si>
  <si>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</si>
  <si>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</si>
  <si>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</si>
  <si>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</si>
  <si>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</si>
  <si>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</si>
  <si>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</si>
  <si>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</si>
  <si>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</si>
  <si>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</si>
  <si>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</si>
  <si>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</si>
  <si>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</si>
  <si>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</si>
  <si>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</si>
  <si>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</si>
  <si>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</si>
  <si>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</si>
  <si>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</si>
  <si>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</si>
  <si>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</si>
  <si>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</si>
  <si>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</si>
  <si>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</si>
  <si>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</si>
  <si>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</si>
  <si>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</si>
  <si>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</si>
  <si>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</si>
  <si>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</si>
  <si>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</si>
  <si>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</si>
  <si>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</si>
  <si>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</si>
  <si>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</si>
  <si>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</si>
  <si>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</si>
  <si>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</si>
  <si>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</si>
  <si>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</si>
  <si>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</si>
  <si>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</si>
  <si>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</si>
  <si>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</si>
  <si>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</si>
  <si>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</si>
  <si>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</si>
  <si>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</si>
  <si>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</si>
  <si>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</si>
  <si>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</si>
  <si>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</si>
  <si>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</si>
  <si>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</si>
  <si>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</si>
  <si>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</si>
  <si>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</si>
  <si>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</si>
  <si>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</si>
  <si>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</si>
  <si>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</si>
  <si>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</si>
  <si>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</si>
  <si>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</si>
  <si>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</si>
  <si>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</si>
  <si>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</si>
  <si>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</si>
  <si>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</si>
  <si>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</si>
  <si>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</si>
  <si>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</si>
  <si>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</si>
  <si>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</si>
  <si>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</si>
  <si>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</si>
  <si>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</si>
  <si>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</si>
  <si>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</si>
  <si>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</si>
  <si>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</si>
  <si>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</si>
  <si>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</si>
  <si>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</si>
  <si>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</si>
  <si>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</si>
  <si>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</si>
  <si>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</si>
  <si>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</si>
  <si>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</si>
  <si>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</si>
  <si>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</si>
  <si>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</si>
  <si>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</si>
  <si>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</si>
  <si>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</si>
  <si>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</si>
  <si>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</si>
  <si>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</si>
  <si>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</si>
  <si>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</si>
  <si>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</si>
  <si>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</si>
  <si>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</si>
  <si>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</si>
  <si>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</si>
  <si>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</si>
  <si>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</si>
  <si>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</si>
  <si>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</si>
  <si>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</si>
  <si>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</si>
  <si>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</si>
  <si>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</si>
  <si>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</si>
  <si>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</si>
  <si>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</si>
  <si>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</si>
  <si>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</si>
  <si>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</si>
  <si>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</si>
  <si>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</si>
  <si>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</si>
  <si>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</si>
  <si>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</si>
  <si>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</si>
  <si>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</si>
  <si>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</si>
  <si>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</si>
  <si>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</si>
  <si>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</si>
  <si>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</si>
  <si>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</si>
  <si>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</si>
  <si>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</si>
  <si>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</si>
  <si>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</si>
  <si>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</si>
  <si>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</si>
  <si>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</si>
  <si>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</si>
  <si>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</si>
  <si>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</si>
  <si>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</si>
  <si>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</si>
  <si>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</si>
  <si>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</si>
  <si>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</si>
  <si>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</si>
  <si>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</si>
  <si>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</si>
  <si>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</si>
  <si>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</si>
  <si>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</si>
  <si>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</si>
  <si>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</si>
  <si>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</si>
  <si>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</si>
  <si>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</si>
  <si>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</si>
  <si>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</si>
  <si>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</si>
  <si>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</si>
  <si>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</si>
  <si>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</si>
  <si>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</si>
  <si>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</si>
  <si>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</si>
  <si>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</si>
  <si>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</si>
  <si>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</si>
  <si>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</si>
  <si>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</si>
  <si>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</si>
  <si>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</si>
  <si>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</si>
  <si>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</si>
  <si>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</si>
  <si>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</si>
  <si>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</si>
  <si>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</si>
  <si>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</si>
  <si>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</si>
  <si>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</si>
  <si>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</si>
  <si>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</si>
  <si>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</si>
  <si>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</si>
  <si>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</si>
  <si>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</si>
  <si>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</si>
  <si>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</si>
  <si>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</si>
  <si>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</si>
  <si>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</si>
  <si>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</si>
  <si>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</si>
  <si>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</si>
  <si>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</si>
  <si>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</si>
  <si>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</si>
  <si>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</si>
  <si>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</si>
  <si>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</si>
  <si>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</si>
  <si>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</si>
  <si>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</si>
  <si>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</si>
  <si>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</si>
  <si>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</si>
  <si>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</si>
  <si>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</si>
  <si>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</si>
  <si>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</si>
  <si>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</si>
  <si>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</si>
  <si>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</si>
  <si>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</si>
  <si>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</si>
  <si>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</si>
  <si>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</si>
  <si>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</si>
  <si>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</si>
  <si>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</si>
  <si>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</si>
  <si>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</si>
  <si>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</si>
  <si>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</si>
  <si>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</si>
  <si>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</si>
  <si>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</si>
  <si>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</si>
  <si>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</si>
  <si>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</si>
  <si>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</si>
  <si>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</si>
  <si>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</si>
  <si>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</si>
  <si>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</si>
  <si>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</si>
  <si>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</si>
  <si>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</si>
  <si>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</si>
  <si>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</si>
  <si>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</si>
  <si>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</si>
  <si>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</si>
  <si>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</si>
  <si>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</si>
  <si>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</si>
  <si>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</si>
  <si>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</si>
  <si>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</si>
  <si>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</si>
  <si>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</si>
  <si>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</si>
  <si>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</si>
  <si>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</si>
  <si>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</si>
  <si>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</si>
  <si>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</si>
  <si>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</si>
  <si>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</si>
  <si>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</si>
  <si>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</si>
  <si>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</si>
  <si>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</si>
  <si>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</si>
  <si>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</si>
  <si>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</si>
  <si>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</si>
  <si>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</si>
  <si>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</si>
  <si>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</si>
  <si>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</si>
  <si>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</si>
  <si>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</si>
  <si>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</si>
  <si>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</si>
  <si>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</si>
  <si>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</si>
  <si>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</si>
  <si>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</si>
  <si>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</si>
  <si>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</si>
  <si>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</si>
  <si>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</si>
  <si>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</si>
  <si>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</si>
  <si>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</si>
  <si>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</si>
  <si>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</si>
  <si>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</si>
  <si>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</si>
  <si>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</si>
  <si>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</si>
  <si>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</si>
  <si>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</si>
  <si>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</si>
  <si>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</si>
  <si>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</si>
  <si>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</si>
  <si>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</si>
  <si>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</si>
  <si>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</si>
  <si>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</si>
  <si>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</si>
  <si>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</si>
  <si>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</si>
  <si>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</si>
  <si>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</si>
  <si>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</si>
  <si>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</si>
  <si>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</si>
  <si>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</si>
  <si>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</si>
  <si>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</si>
  <si>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</si>
  <si>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</si>
  <si>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</si>
  <si>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</si>
  <si>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</si>
  <si>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</si>
  <si>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</si>
  <si>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</si>
  <si>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</si>
  <si>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</si>
  <si>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</si>
  <si>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</si>
  <si>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</si>
  <si>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</si>
  <si>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</si>
  <si>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</si>
  <si>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</si>
  <si>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</si>
  <si>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</si>
  <si>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</si>
  <si>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</si>
  <si>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</si>
  <si>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</si>
  <si>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</si>
  <si>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</si>
  <si>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</si>
  <si>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</si>
  <si>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</si>
  <si>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</si>
  <si>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</si>
  <si>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</si>
  <si>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</si>
  <si>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</si>
  <si>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</si>
  <si>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</si>
  <si>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</si>
  <si>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</si>
  <si>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</si>
  <si>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</si>
  <si>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</si>
  <si>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</si>
  <si>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</si>
  <si>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</si>
  <si>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</si>
  <si>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</si>
  <si>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</si>
  <si>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</si>
  <si>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</si>
  <si>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</si>
  <si>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</si>
  <si>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</si>
  <si>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</si>
  <si>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</si>
  <si>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</si>
  <si>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</si>
  <si>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</si>
  <si>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</si>
  <si>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</si>
  <si>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</si>
  <si>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</si>
  <si>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</si>
  <si>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</si>
  <si>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</si>
  <si>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</si>
  <si>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</si>
  <si>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</si>
  <si>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</si>
  <si>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</si>
  <si>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</si>
  <si>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</si>
  <si>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</si>
  <si>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</si>
  <si>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</si>
  <si>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</si>
  <si>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</si>
  <si>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</si>
  <si>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</si>
  <si>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</si>
  <si>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</si>
  <si>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</si>
  <si>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</si>
  <si>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</si>
  <si>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</si>
  <si>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</si>
  <si>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</si>
  <si>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</si>
  <si>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</si>
  <si>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</si>
  <si>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</si>
  <si>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</si>
  <si>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</si>
  <si>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</si>
  <si>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</si>
  <si>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</si>
  <si>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</si>
  <si>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</si>
  <si>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</si>
  <si>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</si>
  <si>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</si>
  <si>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</si>
  <si>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</si>
  <si>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</si>
  <si>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</si>
  <si>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</si>
  <si>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</si>
  <si>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</si>
  <si>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</si>
  <si>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</si>
  <si>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</si>
  <si>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</si>
  <si>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</si>
  <si>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</si>
  <si>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</si>
  <si>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</si>
  <si>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</si>
  <si>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</si>
  <si>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</si>
  <si>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</si>
  <si>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</si>
  <si>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</si>
  <si>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</si>
  <si>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</si>
  <si>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</si>
  <si>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</si>
  <si>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</si>
  <si>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</si>
  <si>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</si>
  <si>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</si>
  <si>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</si>
  <si>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</si>
  <si>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</si>
  <si>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</si>
  <si>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</si>
  <si>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</si>
  <si>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</si>
  <si>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</si>
  <si>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</si>
  <si>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</si>
  <si>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</si>
  <si>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</si>
  <si>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</si>
  <si>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</si>
  <si>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</si>
  <si>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</si>
  <si>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</si>
  <si>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</si>
  <si>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</si>
  <si>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</si>
  <si>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</si>
  <si>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</si>
  <si>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</si>
  <si>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</si>
  <si>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</si>
  <si>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</si>
  <si>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</si>
  <si>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</si>
  <si>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</si>
  <si>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</si>
  <si>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</si>
  <si>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</si>
  <si>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</si>
  <si>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</si>
  <si>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</si>
  <si>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</si>
  <si>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</si>
  <si>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</si>
  <si>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</si>
  <si>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</si>
  <si>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</si>
  <si>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</si>
  <si>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</si>
  <si>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</si>
  <si>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</si>
  <si>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</si>
  <si>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</si>
  <si>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</si>
  <si>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</si>
  <si>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</si>
  <si>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</si>
  <si>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</si>
  <si>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</si>
  <si>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</si>
  <si>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</si>
  <si>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</si>
  <si>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</si>
  <si>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</si>
  <si>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</si>
  <si>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</si>
  <si>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</si>
  <si>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</si>
  <si>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</si>
  <si>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</si>
  <si>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</si>
  <si>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</si>
  <si>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</si>
  <si>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</si>
  <si>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</si>
  <si>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</si>
  <si>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</si>
  <si>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</si>
  <si>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</si>
  <si>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</si>
  <si>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</si>
  <si>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</si>
  <si>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</si>
  <si>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</si>
  <si>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</si>
  <si>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</si>
  <si>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</si>
  <si>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</si>
  <si>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</si>
  <si>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</si>
  <si>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</si>
  <si>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</si>
  <si>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</si>
  <si>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</si>
  <si>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</si>
  <si>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</si>
  <si>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</si>
  <si>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</si>
  <si>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</si>
  <si>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</si>
  <si>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</si>
  <si>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</si>
  <si>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</si>
  <si>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</si>
  <si>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</si>
  <si>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</si>
  <si>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</si>
  <si>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</si>
  <si>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</si>
  <si>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</si>
  <si>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</si>
  <si>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</si>
  <si>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</si>
  <si>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</si>
  <si>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</si>
  <si>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</si>
  <si>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</si>
  <si>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</si>
  <si>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</si>
  <si>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</si>
  <si>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</si>
  <si>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</si>
  <si>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</si>
  <si>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</si>
  <si>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</si>
  <si>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</si>
  <si>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</si>
  <si>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</si>
  <si>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</si>
  <si>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</si>
  <si>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</si>
  <si>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</si>
  <si>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</si>
  <si>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</si>
  <si>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</si>
  <si>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</si>
  <si>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</si>
  <si>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</si>
  <si>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</si>
  <si>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</si>
  <si>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</si>
  <si>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</si>
  <si>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</si>
  <si>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</si>
  <si>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</si>
  <si>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</si>
  <si>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</si>
  <si>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</si>
  <si>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</si>
  <si>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</si>
  <si>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</si>
  <si>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</si>
  <si>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</si>
  <si>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</si>
  <si>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</si>
  <si>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</si>
  <si>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</si>
  <si>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</si>
  <si>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</si>
  <si>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</si>
  <si>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</si>
  <si>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</si>
  <si>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</si>
  <si>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</si>
  <si>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</si>
  <si>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</si>
  <si>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</si>
  <si>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</si>
  <si>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</si>
  <si>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</si>
  <si>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</si>
  <si>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</si>
  <si>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</si>
  <si>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</si>
  <si>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</si>
  <si>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</si>
  <si>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</si>
  <si>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</si>
  <si>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</si>
  <si>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</si>
  <si>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</si>
  <si>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</si>
  <si>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</si>
  <si>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</si>
  <si>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</si>
  <si>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</si>
  <si>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</si>
  <si>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</si>
  <si>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</si>
  <si>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</si>
  <si>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</si>
  <si>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</si>
  <si>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</si>
  <si>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</si>
  <si>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</si>
  <si>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</si>
  <si>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</si>
  <si>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</si>
  <si>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</si>
  <si>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</si>
  <si>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</si>
  <si>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</si>
  <si>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</si>
  <si>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</si>
  <si>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</si>
  <si>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</si>
  <si>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</si>
  <si>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</si>
  <si>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</si>
  <si>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</si>
  <si>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</si>
  <si>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</si>
  <si>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</si>
  <si>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</si>
  <si>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</si>
  <si>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</si>
  <si>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</si>
  <si>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</si>
  <si>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</si>
  <si>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</si>
  <si>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</si>
  <si>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</si>
  <si>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</si>
  <si>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</si>
  <si>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</si>
  <si>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</si>
  <si>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</si>
  <si>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</si>
  <si>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</si>
  <si>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</si>
  <si>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</si>
  <si>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</si>
  <si>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</si>
  <si>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</si>
  <si>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</si>
  <si>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</si>
  <si>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</si>
  <si>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</si>
  <si>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</si>
  <si>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</si>
  <si>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</si>
  <si>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</si>
  <si>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</si>
  <si>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</si>
  <si>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</si>
  <si>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</si>
  <si>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</si>
  <si>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</si>
  <si>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</si>
  <si>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</si>
  <si>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</si>
  <si>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</si>
  <si>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</si>
  <si>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</si>
  <si>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</si>
  <si>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</si>
  <si>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</si>
  <si>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</si>
  <si>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</si>
  <si>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</si>
  <si>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</si>
  <si>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</si>
  <si>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</si>
  <si>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</si>
  <si>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</si>
  <si>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</si>
  <si>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</si>
  <si>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</si>
  <si>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</si>
  <si>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</si>
  <si>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</si>
  <si>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</si>
  <si>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</si>
  <si>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</si>
  <si>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</si>
  <si>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</si>
  <si>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</si>
  <si>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</si>
  <si>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</si>
  <si>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</si>
  <si>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</si>
  <si>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</si>
  <si>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</si>
  <si>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</si>
  <si>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</si>
  <si>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</si>
  <si>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</si>
  <si>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</si>
  <si>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</si>
  <si>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</si>
  <si>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</si>
  <si>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</si>
  <si>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</si>
  <si>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</si>
  <si>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</si>
  <si>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</si>
  <si>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</si>
  <si>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</si>
  <si>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</si>
  <si>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</si>
  <si>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</si>
  <si>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</si>
  <si>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</si>
  <si>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</si>
  <si>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</si>
  <si>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</si>
  <si>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</si>
  <si>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</si>
  <si>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</si>
  <si>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</si>
  <si>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</si>
  <si>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</si>
  <si>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</si>
  <si>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</si>
  <si>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</si>
  <si>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</si>
  <si>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</si>
  <si>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</si>
  <si>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</si>
  <si>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</si>
  <si>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</si>
  <si>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</si>
  <si>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</si>
  <si>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</si>
  <si>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</si>
  <si>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</si>
  <si>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</si>
  <si>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</si>
  <si>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</si>
  <si>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</si>
  <si>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</si>
  <si>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</si>
  <si>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</si>
  <si>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</si>
  <si>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</si>
  <si>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</si>
  <si>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</si>
  <si>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</si>
  <si>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</si>
  <si>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</si>
  <si>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</si>
  <si>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</si>
  <si>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</si>
  <si>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</si>
  <si>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</si>
  <si>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</si>
  <si>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</si>
  <si>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</si>
  <si>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</si>
  <si>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</si>
  <si>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</si>
  <si>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</si>
  <si>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</si>
  <si>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</si>
  <si>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</si>
  <si>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</si>
  <si>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</si>
  <si>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</si>
  <si>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</si>
  <si>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</si>
  <si>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</si>
  <si>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</si>
  <si>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</si>
  <si>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</si>
  <si>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</si>
  <si>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</si>
  <si>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</si>
  <si>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</si>
  <si>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</si>
  <si>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</si>
  <si>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</si>
  <si>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</si>
  <si>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</si>
  <si>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</si>
  <si>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</si>
  <si>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</si>
  <si>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</si>
  <si>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</si>
  <si>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</si>
  <si>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</si>
  <si>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</si>
  <si>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</si>
  <si>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</si>
  <si>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</si>
  <si>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</si>
  <si>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</si>
  <si>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</si>
  <si>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</si>
  <si>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</si>
  <si>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</si>
  <si>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</si>
  <si>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</si>
  <si>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</si>
  <si>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</si>
  <si>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</si>
  <si>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</si>
  <si>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</si>
  <si>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</si>
  <si>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</si>
  <si>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</si>
  <si>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</si>
  <si>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</si>
  <si>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</si>
  <si>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</si>
  <si>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</si>
  <si>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</si>
  <si>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</si>
  <si>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</si>
  <si>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</si>
  <si>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</si>
  <si>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</si>
  <si>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</si>
  <si>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</si>
  <si>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</si>
  <si>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</si>
  <si>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</si>
  <si>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</si>
  <si>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</si>
  <si>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</si>
  <si>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</si>
  <si>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</si>
  <si>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</si>
  <si>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</si>
  <si>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</si>
  <si>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</si>
  <si>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</si>
  <si>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</si>
  <si>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</si>
  <si>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</si>
  <si>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</si>
  <si>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</si>
  <si>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</si>
  <si>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</si>
  <si>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</si>
  <si>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</si>
  <si>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</si>
  <si>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</si>
  <si>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</si>
  <si>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</si>
  <si>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</si>
  <si>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</si>
  <si>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</si>
  <si>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</si>
  <si>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</si>
  <si>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</si>
  <si>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</si>
  <si>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</si>
  <si>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</si>
  <si>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</si>
  <si>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</si>
  <si>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</si>
  <si>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</si>
  <si>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</si>
  <si>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</si>
  <si>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</si>
  <si>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</si>
  <si>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</si>
  <si>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</si>
  <si>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</si>
  <si>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</si>
  <si>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</si>
  <si>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</si>
  <si>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</si>
  <si>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</si>
  <si>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</si>
  <si>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</si>
  <si>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</si>
  <si>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</si>
  <si>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</si>
  <si>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</si>
  <si>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</si>
  <si>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</si>
  <si>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</si>
  <si>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</si>
  <si>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</si>
  <si>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</si>
  <si>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</si>
  <si>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</si>
  <si>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</si>
  <si>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</si>
  <si>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</si>
  <si>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</si>
  <si>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</si>
  <si>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</si>
  <si>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</si>
  <si>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</si>
  <si>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</si>
  <si>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</si>
  <si>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</si>
  <si>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</si>
  <si>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</si>
  <si>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</si>
  <si>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</si>
  <si>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</si>
  <si>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</si>
  <si>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</si>
  <si>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</si>
  <si>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</si>
  <si>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</si>
  <si>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</si>
  <si>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</si>
  <si>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</si>
  <si>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</si>
  <si>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</si>
  <si>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</si>
  <si>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</si>
  <si>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</si>
  <si>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</si>
  <si>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</si>
  <si>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</si>
  <si>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</si>
  <si>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</si>
  <si>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</si>
  <si>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</si>
  <si>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</si>
  <si>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</si>
  <si>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</si>
  <si>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</si>
  <si>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</si>
  <si>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</si>
  <si>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</si>
  <si>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</si>
  <si>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</si>
  <si>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</si>
  <si>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</si>
  <si>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</si>
  <si>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</si>
  <si>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</si>
  <si>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</si>
  <si>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</si>
  <si>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</si>
  <si>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</si>
  <si>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</si>
  <si>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</si>
  <si>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</si>
  <si>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</si>
  <si>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</si>
  <si>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</si>
  <si>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</si>
  <si>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</si>
  <si>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</si>
  <si>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</si>
  <si>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</si>
  <si>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</si>
  <si>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</si>
  <si>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</si>
  <si>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</si>
  <si>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</si>
  <si>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</si>
  <si>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</si>
  <si>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</si>
  <si>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</si>
  <si>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</si>
  <si>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</si>
  <si>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</si>
  <si>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</si>
  <si>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</si>
  <si>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</si>
  <si>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</si>
  <si>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</si>
  <si>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</si>
  <si>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</si>
  <si>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</si>
  <si>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</si>
  <si>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</si>
  <si>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</si>
  <si>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</si>
  <si>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</si>
  <si>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</si>
  <si>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</si>
  <si>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</si>
  <si>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</si>
  <si>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</si>
  <si>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</si>
  <si>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</si>
  <si>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</si>
  <si>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</si>
  <si>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</si>
  <si>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</si>
  <si>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</si>
  <si>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</si>
  <si>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</si>
  <si>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</si>
  <si>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</si>
  <si>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</si>
  <si>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</si>
  <si>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</si>
  <si>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</si>
  <si>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</si>
  <si>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</si>
  <si>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</si>
  <si>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</si>
  <si>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</si>
  <si>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</si>
  <si>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</si>
  <si>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</si>
  <si>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</si>
  <si>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</si>
  <si>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</si>
  <si>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</si>
  <si>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</si>
  <si>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</si>
  <si>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</si>
  <si>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</si>
  <si>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</si>
  <si>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</si>
  <si>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</si>
  <si>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</si>
  <si>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</si>
  <si>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</si>
  <si>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</si>
  <si>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</si>
  <si>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</si>
  <si>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</si>
  <si>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</si>
  <si>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</si>
  <si>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</si>
  <si>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</si>
  <si>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</si>
  <si>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</si>
  <si>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</si>
  <si>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</si>
  <si>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</si>
  <si>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</si>
  <si>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</si>
  <si>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</si>
  <si>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</si>
  <si>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</si>
  <si>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</si>
  <si>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</si>
  <si>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</si>
  <si>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</si>
  <si>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</si>
  <si>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</si>
  <si>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</si>
  <si>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</si>
  <si>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</si>
  <si>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</si>
  <si>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</si>
  <si>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</si>
  <si>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</si>
  <si>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</si>
  <si>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</si>
  <si>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</si>
  <si>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</si>
  <si>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</si>
  <si>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</si>
  <si>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</si>
  <si>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</si>
  <si>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</si>
  <si>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</si>
  <si>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</si>
  <si>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</si>
  <si>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</si>
  <si>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</si>
  <si>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</si>
  <si>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</si>
  <si>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</si>
  <si>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</si>
  <si>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</si>
  <si>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</si>
  <si>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</si>
  <si>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</si>
  <si>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</si>
  <si>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</si>
  <si>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</si>
  <si>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</si>
  <si>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</si>
  <si>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</si>
  <si>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</si>
  <si>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</si>
  <si>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</si>
  <si>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</si>
  <si>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</si>
  <si>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</si>
  <si>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</si>
  <si>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</si>
  <si>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</si>
  <si>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</si>
  <si>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</si>
  <si>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</si>
  <si>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</si>
  <si>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</si>
  <si>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</si>
  <si>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</si>
  <si>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</si>
  <si>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</si>
  <si>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</si>
  <si>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</si>
  <si>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</si>
  <si>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</si>
  <si>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</si>
  <si>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</si>
  <si>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</si>
  <si>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</si>
  <si>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</si>
  <si>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</si>
  <si>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</si>
  <si>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</si>
  <si>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</si>
  <si>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</si>
  <si>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</si>
  <si>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</si>
  <si>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</si>
  <si>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</si>
  <si>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</si>
  <si>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</si>
  <si>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</si>
  <si>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</si>
  <si>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</si>
  <si>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</si>
  <si>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</si>
  <si>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</si>
  <si>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</si>
  <si>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</si>
  <si>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</si>
  <si>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</si>
  <si>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</si>
  <si>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</si>
  <si>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</si>
  <si>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</si>
  <si>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</si>
  <si>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</si>
  <si>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</si>
  <si>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</si>
  <si>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</si>
  <si>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</si>
  <si>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</si>
  <si>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</si>
  <si>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</si>
  <si>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</si>
  <si>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</si>
  <si>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</si>
  <si>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</si>
  <si>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</si>
  <si>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</si>
  <si>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</si>
  <si>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</si>
  <si>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</si>
  <si>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</si>
  <si>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</si>
  <si>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</si>
  <si>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</si>
  <si>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</si>
  <si>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</si>
  <si>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</si>
  <si>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</si>
  <si>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</si>
  <si>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</si>
  <si>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</si>
  <si>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</si>
  <si>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</si>
  <si>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</si>
  <si>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</si>
  <si>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</si>
  <si>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</si>
  <si>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</si>
  <si>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</si>
  <si>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</si>
  <si>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</si>
  <si>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</si>
  <si>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</si>
  <si>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</si>
  <si>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</si>
  <si>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</si>
  <si>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</si>
  <si>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</si>
  <si>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</si>
  <si>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</si>
  <si>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</si>
  <si>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</si>
  <si>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</si>
  <si>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</si>
  <si>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</si>
  <si>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</si>
  <si>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</si>
  <si>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</si>
  <si>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</si>
  <si>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</si>
  <si>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</si>
  <si>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</si>
  <si>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</si>
  <si>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</si>
  <si>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</si>
  <si>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</si>
  <si>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</si>
  <si>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</si>
  <si>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</si>
  <si>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</si>
  <si>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</si>
  <si>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</si>
  <si>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</si>
  <si>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</si>
  <si>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</si>
  <si>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</si>
  <si>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</si>
  <si>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</si>
  <si>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</si>
  <si>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</si>
  <si>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</si>
  <si>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</si>
  <si>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</si>
  <si>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</si>
  <si>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</si>
  <si>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</si>
  <si>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</si>
  <si>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</si>
  <si>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</si>
  <si>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</si>
  <si>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</si>
  <si>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</si>
  <si>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</si>
  <si>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</si>
  <si>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</si>
  <si>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</si>
  <si>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</si>
  <si>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</si>
  <si>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</si>
  <si>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</si>
  <si>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</si>
  <si>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</si>
  <si>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</si>
  <si>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</si>
  <si>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</si>
  <si>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</si>
  <si>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</si>
  <si>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</si>
  <si>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</si>
  <si>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</si>
  <si>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</si>
  <si>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</si>
  <si>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</si>
  <si>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</si>
  <si>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</si>
  <si>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</si>
  <si>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</si>
  <si>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</si>
  <si>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</si>
  <si>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</si>
  <si>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</si>
  <si>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</si>
  <si>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</si>
  <si>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</si>
  <si>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</si>
  <si>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</si>
  <si>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</si>
  <si>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</si>
  <si>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</si>
  <si>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</si>
  <si>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</si>
  <si>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</si>
  <si>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</si>
  <si>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</si>
  <si>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</si>
  <si>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</si>
  <si>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</si>
  <si>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</si>
  <si>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</si>
  <si>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</si>
  <si>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</si>
  <si>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</si>
  <si>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</si>
  <si>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</si>
  <si>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</si>
  <si>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</si>
  <si>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</si>
  <si>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</si>
  <si>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</si>
  <si>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</si>
  <si>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</si>
  <si>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</si>
  <si>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</si>
  <si>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</si>
  <si>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</si>
  <si>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</si>
  <si>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</si>
  <si>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</si>
  <si>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</si>
  <si>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</si>
  <si>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</si>
  <si>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</si>
  <si>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</si>
  <si>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</si>
  <si>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</si>
  <si>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</si>
  <si>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</si>
  <si>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</si>
  <si>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</si>
  <si>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</si>
  <si>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</si>
  <si>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</si>
  <si>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</si>
  <si>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</si>
  <si>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</si>
  <si>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</si>
  <si>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</si>
  <si>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</si>
  <si>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</si>
  <si>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</si>
  <si>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</si>
  <si>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</si>
  <si>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</si>
  <si>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</si>
  <si>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</si>
  <si>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</si>
  <si>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</si>
  <si>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</si>
  <si>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</si>
  <si>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</si>
  <si>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</si>
  <si>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</si>
  <si>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</si>
  <si>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</si>
  <si>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</si>
  <si>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</si>
  <si>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</si>
  <si>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</si>
  <si>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</si>
  <si>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</si>
  <si>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</si>
  <si>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</si>
  <si>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</si>
  <si>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</si>
  <si>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</si>
  <si>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</si>
  <si>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</si>
  <si>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</si>
  <si>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</si>
  <si>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</si>
  <si>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</si>
  <si>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</si>
  <si>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</si>
  <si>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</si>
  <si>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</si>
  <si>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</si>
  <si>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</si>
  <si>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</si>
  <si>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</si>
  <si>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</si>
  <si>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</si>
  <si>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</si>
  <si>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</si>
  <si>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</si>
  <si>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</si>
  <si>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</si>
  <si>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</si>
  <si>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</si>
  <si>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</si>
  <si>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</si>
  <si>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</si>
  <si>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</si>
  <si>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</si>
  <si>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</si>
  <si>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</si>
  <si>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</si>
  <si>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</si>
  <si>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</si>
  <si>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</si>
  <si>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</si>
  <si>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</si>
  <si>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</si>
  <si>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</si>
  <si>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</si>
  <si>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</si>
  <si>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</si>
  <si>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</si>
  <si>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</si>
  <si>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</si>
  <si>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</si>
  <si>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</si>
  <si>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</si>
  <si>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</si>
  <si>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</si>
  <si>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</si>
  <si>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</si>
  <si>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</si>
  <si>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</si>
  <si>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</si>
  <si>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</si>
  <si>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</si>
  <si>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</si>
  <si>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</si>
  <si>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</si>
  <si>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</si>
  <si>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</si>
  <si>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</si>
  <si>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</si>
  <si>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</si>
  <si>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</si>
  <si>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</si>
  <si>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</si>
  <si>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</si>
  <si>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</si>
  <si>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</si>
  <si>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</si>
  <si>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</si>
  <si>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</si>
  <si>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</si>
  <si>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</si>
  <si>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</si>
  <si>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</si>
  <si>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</si>
  <si>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</si>
  <si>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</si>
  <si>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</si>
  <si>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</si>
  <si>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</si>
  <si>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</si>
  <si>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</si>
  <si>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</si>
  <si>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</si>
  <si>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</si>
  <si>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</si>
  <si>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</si>
  <si>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</si>
  <si>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</si>
  <si>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</si>
  <si>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</si>
  <si>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</si>
  <si>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</si>
  <si>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</si>
  <si>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</si>
  <si>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</si>
  <si>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</si>
  <si>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</si>
  <si>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</si>
  <si>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</si>
  <si>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</si>
  <si>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</si>
  <si>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</si>
  <si>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</si>
  <si>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</si>
  <si>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</si>
  <si>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</si>
  <si>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</si>
  <si>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</si>
  <si>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</si>
  <si>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</si>
  <si>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</si>
  <si>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</si>
  <si>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</si>
  <si>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</si>
  <si>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</si>
  <si>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</si>
  <si>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</si>
  <si>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</si>
  <si>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</si>
  <si>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</si>
  <si>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</si>
  <si>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</si>
  <si>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</si>
  <si>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</si>
  <si>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</si>
  <si>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</si>
  <si>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</si>
  <si>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</si>
  <si>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</si>
  <si>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</si>
  <si>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</si>
  <si>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</si>
  <si>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</si>
  <si>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</si>
  <si>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</si>
  <si>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</si>
  <si>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</si>
  <si>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</si>
  <si>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</si>
  <si>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</si>
  <si>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</si>
  <si>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</si>
  <si>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</si>
  <si>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</si>
  <si>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</si>
  <si>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</si>
  <si>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</si>
  <si>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</si>
  <si>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</si>
  <si>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</si>
  <si>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</si>
  <si>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</si>
  <si>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</si>
  <si>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</si>
  <si>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</si>
  <si>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</si>
  <si>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</si>
  <si>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</si>
  <si>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</si>
  <si>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</si>
  <si>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</si>
  <si>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</si>
  <si>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</si>
  <si>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</si>
  <si>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</si>
  <si>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</si>
  <si>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</si>
  <si>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</si>
  <si>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</si>
  <si>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</si>
  <si>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</si>
  <si>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</si>
  <si>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</si>
  <si>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</si>
  <si>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</si>
  <si>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</si>
  <si>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</si>
  <si>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</si>
  <si>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</si>
  <si>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</si>
  <si>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</si>
  <si>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</si>
  <si>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</si>
  <si>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</si>
  <si>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</si>
  <si>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</si>
  <si>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</si>
  <si>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</si>
  <si>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</si>
  <si>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</si>
  <si>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</si>
  <si>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</si>
  <si>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</si>
  <si>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</si>
  <si>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</si>
  <si>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</si>
  <si>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</si>
  <si>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</si>
  <si>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</si>
  <si>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</si>
  <si>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</si>
  <si>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</si>
  <si>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</si>
  <si>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</si>
  <si>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</si>
  <si>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</si>
  <si>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</si>
  <si>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</si>
  <si>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</si>
  <si>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</si>
  <si>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</si>
  <si>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</si>
  <si>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</si>
  <si>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</si>
  <si>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</si>
  <si>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</si>
  <si>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</si>
  <si>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</si>
  <si>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</si>
  <si>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</si>
  <si>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</si>
  <si>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</si>
  <si>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</si>
  <si>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</si>
  <si>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</si>
  <si>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</si>
  <si>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</si>
  <si>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</si>
  <si>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</si>
  <si>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</si>
  <si>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</si>
  <si>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</si>
  <si>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</si>
  <si>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</si>
  <si>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</si>
  <si>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</si>
  <si>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</si>
  <si>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</si>
  <si>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</si>
  <si>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</si>
  <si>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</si>
  <si>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</si>
  <si>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</si>
  <si>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</si>
  <si>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</si>
  <si>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</si>
  <si>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</si>
  <si>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</si>
  <si>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</si>
  <si>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</si>
  <si>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</si>
  <si>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</si>
  <si>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</si>
  <si>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</si>
  <si>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</si>
  <si>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</si>
  <si>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</si>
  <si>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</si>
  <si>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</si>
  <si>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</si>
  <si>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</si>
  <si>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</si>
  <si>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</si>
  <si>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</si>
  <si>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</si>
  <si>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</si>
  <si>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</si>
  <si>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</si>
  <si>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</si>
  <si>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</si>
  <si>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</si>
  <si>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</si>
  <si>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</si>
  <si>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</si>
  <si>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</si>
  <si>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</si>
  <si>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</si>
  <si>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</si>
  <si>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</si>
  <si>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</si>
  <si>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</si>
  <si>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</si>
  <si>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</si>
  <si>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</si>
  <si>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</si>
  <si>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</si>
  <si>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</si>
  <si>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</si>
  <si>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</si>
  <si>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</si>
  <si>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</si>
  <si>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</si>
  <si>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</si>
  <si>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</si>
  <si>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</si>
  <si>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</si>
  <si>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</si>
  <si>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</si>
  <si>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</si>
  <si>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</si>
  <si>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</si>
  <si>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</si>
  <si>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</si>
  <si>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</si>
  <si>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</si>
  <si>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</si>
  <si>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</si>
  <si>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</si>
  <si>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</si>
  <si>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</si>
  <si>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</si>
  <si>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</si>
  <si>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</si>
  <si>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</si>
  <si>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</si>
  <si>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</si>
  <si>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</si>
  <si>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</si>
  <si>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</si>
  <si>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</si>
  <si>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</si>
  <si>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</si>
  <si>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</si>
  <si>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</si>
  <si>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</si>
  <si>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</si>
  <si>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</si>
  <si>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</si>
  <si>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</si>
  <si>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</si>
  <si>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</si>
  <si>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</si>
  <si>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</si>
  <si>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</si>
  <si>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</si>
  <si>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</si>
  <si>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</si>
  <si>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</si>
  <si>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</si>
  <si>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</si>
  <si>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</si>
  <si>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</si>
  <si>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</si>
  <si>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</si>
  <si>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</si>
  <si>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</si>
  <si>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</si>
  <si>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</si>
  <si>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</si>
  <si>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</si>
  <si>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</si>
  <si>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</si>
  <si>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</si>
  <si>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</si>
  <si>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</si>
  <si>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</si>
  <si>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</si>
  <si>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</si>
  <si>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</si>
  <si>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</si>
  <si>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</si>
  <si>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</si>
  <si>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</si>
  <si>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</si>
  <si>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</si>
  <si>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</si>
  <si>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</si>
  <si>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</si>
  <si>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</si>
  <si>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</si>
  <si>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</si>
  <si>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</si>
  <si>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</si>
  <si>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</si>
  <si>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</si>
  <si>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</si>
  <si>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</si>
  <si>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</si>
  <si>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</si>
  <si>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</si>
  <si>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</si>
  <si>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</si>
  <si>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</si>
  <si>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</si>
  <si>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</si>
  <si>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</si>
  <si>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</si>
  <si>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</si>
  <si>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</si>
  <si>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</si>
  <si>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</si>
  <si>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</si>
  <si>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</si>
  <si>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</si>
  <si>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</si>
  <si>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</si>
  <si>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</si>
  <si>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</si>
  <si>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</si>
  <si>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</si>
  <si>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</si>
  <si>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</si>
  <si>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</si>
  <si>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</si>
  <si>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</si>
  <si>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</si>
  <si>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</si>
  <si>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</si>
  <si>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</si>
  <si>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</si>
  <si>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</si>
  <si>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</si>
  <si>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</si>
  <si>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</si>
  <si>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</si>
  <si>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</si>
  <si>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</si>
  <si>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</si>
  <si>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</si>
  <si>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</si>
  <si>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</si>
  <si>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</si>
  <si>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</si>
  <si>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</si>
  <si>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</si>
  <si>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</si>
  <si>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</si>
  <si>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</si>
  <si>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</si>
  <si>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</si>
  <si>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</si>
  <si>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</si>
  <si>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</si>
  <si>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</si>
  <si>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</si>
  <si>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</si>
  <si>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</si>
  <si>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</si>
  <si>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</si>
  <si>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</si>
  <si>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</si>
  <si>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</si>
  <si>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</si>
  <si>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</si>
  <si>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</si>
  <si>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</si>
  <si>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</si>
  <si>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</si>
  <si>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</si>
  <si>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</si>
  <si>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</si>
  <si>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</si>
  <si>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</si>
  <si>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</si>
  <si>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</si>
  <si>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</si>
  <si>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</si>
  <si>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</si>
  <si>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</si>
  <si>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</si>
  <si>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</si>
  <si>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</si>
  <si>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</si>
  <si>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</si>
  <si>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</si>
  <si>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</si>
  <si>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</si>
  <si>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</si>
  <si>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</si>
  <si>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</si>
  <si>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</si>
  <si>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</si>
  <si>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</si>
  <si>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</si>
  <si>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</si>
  <si>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</si>
  <si>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</si>
  <si>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</si>
  <si>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</si>
  <si>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</si>
  <si>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</si>
  <si>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</si>
  <si>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</si>
  <si>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</si>
  <si>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</si>
  <si>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</si>
  <si>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</si>
  <si>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</si>
  <si>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</si>
  <si>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</si>
  <si>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</si>
  <si>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</si>
  <si>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</si>
  <si>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</si>
  <si>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</si>
  <si>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</si>
  <si>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</si>
  <si>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</si>
  <si>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</si>
  <si>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</si>
  <si>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</si>
  <si>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</si>
  <si>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</si>
  <si>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</si>
  <si>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</si>
  <si>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</si>
  <si>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</si>
  <si>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</si>
  <si>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</si>
  <si>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</si>
  <si>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</si>
  <si>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</si>
  <si>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</si>
  <si>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</si>
  <si>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</si>
  <si>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</si>
  <si>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</si>
  <si>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</si>
  <si>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</si>
  <si>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</si>
  <si>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</si>
  <si>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</si>
  <si>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</si>
  <si>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</si>
  <si>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</si>
  <si>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</si>
  <si>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</si>
  <si>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</si>
  <si>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</si>
  <si>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</si>
  <si>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</si>
  <si>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</si>
  <si>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</si>
  <si>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</si>
  <si>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</si>
  <si>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</si>
  <si>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</si>
  <si>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</si>
  <si>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</si>
  <si>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</si>
  <si>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</si>
  <si>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</si>
  <si>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</si>
  <si>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</si>
  <si>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</si>
  <si>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</si>
  <si>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</si>
  <si>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</si>
  <si>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</si>
  <si>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</si>
  <si>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</si>
  <si>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</si>
  <si>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</si>
  <si>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</si>
  <si>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</si>
  <si>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</si>
  <si>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</si>
  <si>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</si>
  <si>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</si>
  <si>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</si>
  <si>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</si>
  <si>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</si>
  <si>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</si>
  <si>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</si>
  <si>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</si>
  <si>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</si>
  <si>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</si>
  <si>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</si>
  <si>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</si>
  <si>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</si>
  <si>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</si>
  <si>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</si>
  <si>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</si>
  <si>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</si>
  <si>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</si>
  <si>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</si>
  <si>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</si>
  <si>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</si>
  <si>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</si>
  <si>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</si>
  <si>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</si>
  <si>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</si>
  <si>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</si>
  <si>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</si>
  <si>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</si>
  <si>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</si>
  <si>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</si>
  <si>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</si>
  <si>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</si>
  <si>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</si>
  <si>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</si>
  <si>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</si>
  <si>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</si>
  <si>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</si>
  <si>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</si>
  <si>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</si>
  <si>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</si>
  <si>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</si>
  <si>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</si>
  <si>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</si>
  <si>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</si>
  <si>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</si>
  <si>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</si>
  <si>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</si>
  <si>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</si>
  <si>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</si>
  <si>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</si>
  <si>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</si>
  <si>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</si>
  <si>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</si>
  <si>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</si>
  <si>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</si>
  <si>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</si>
  <si>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</si>
  <si>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</si>
  <si>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</si>
  <si>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</si>
  <si>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</si>
  <si>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</si>
  <si>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</si>
  <si>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</si>
  <si>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</si>
  <si>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</si>
  <si>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</si>
  <si>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</si>
  <si>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</si>
  <si>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</si>
  <si>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</si>
  <si>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</si>
  <si>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</si>
  <si>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</si>
  <si>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</si>
  <si>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</si>
  <si>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</si>
  <si>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</si>
  <si>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</si>
  <si>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</si>
  <si>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</si>
  <si>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</si>
  <si>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</si>
  <si>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</si>
  <si>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</si>
  <si>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</si>
  <si>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</si>
  <si>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</si>
  <si>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</si>
  <si>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</si>
  <si>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</si>
  <si>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</si>
  <si>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</si>
  <si>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</si>
  <si>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</si>
  <si>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</si>
  <si>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</si>
  <si>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</si>
  <si>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</si>
  <si>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</si>
  <si>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</si>
  <si>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</si>
  <si>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</si>
  <si>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</si>
  <si>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</si>
  <si>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</si>
  <si>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</si>
  <si>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</si>
  <si>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</si>
  <si>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</si>
  <si>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</si>
  <si>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</si>
  <si>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</si>
  <si>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</si>
  <si>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</si>
  <si>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</si>
  <si>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</si>
  <si>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</si>
  <si>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</si>
  <si>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</si>
  <si>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</si>
  <si>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</si>
  <si>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</si>
  <si>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</si>
  <si>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</si>
  <si>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</si>
  <si>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</si>
  <si>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</si>
  <si>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</si>
  <si>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</si>
  <si>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</si>
  <si>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</si>
  <si>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</si>
  <si>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</si>
  <si>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</si>
  <si>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</si>
  <si>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</si>
  <si>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</si>
  <si>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</si>
  <si>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</si>
  <si>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</si>
  <si>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</si>
  <si>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</si>
  <si>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</si>
  <si>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</si>
  <si>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</si>
  <si>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</si>
  <si>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</si>
  <si>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</si>
  <si>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</si>
  <si>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</si>
  <si>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</si>
  <si>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</si>
  <si>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</si>
  <si>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</si>
  <si>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</si>
  <si>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</si>
  <si>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</si>
  <si>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</si>
  <si>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</si>
  <si>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</si>
  <si>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</si>
  <si>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</si>
  <si>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</si>
  <si>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</si>
  <si>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</si>
  <si>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</si>
  <si>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</si>
  <si>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</si>
  <si>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</si>
  <si>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</si>
  <si>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</si>
  <si>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</si>
  <si>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</si>
  <si>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</si>
  <si>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</si>
  <si>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</si>
  <si>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</si>
  <si>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</si>
  <si>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</si>
  <si>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</si>
  <si>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</si>
  <si>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</si>
  <si>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</si>
  <si>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</si>
  <si>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</si>
  <si>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</si>
  <si>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</si>
  <si>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</si>
  <si>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</si>
  <si>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</si>
  <si>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</si>
  <si>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</si>
  <si>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</si>
  <si>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</si>
  <si>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</si>
  <si>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</si>
  <si>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</si>
  <si>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</si>
  <si>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</si>
  <si>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</si>
  <si>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</si>
  <si>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</si>
  <si>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</si>
  <si>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</si>
  <si>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</si>
  <si>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</si>
  <si>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</si>
  <si>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</si>
  <si>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</si>
  <si>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</si>
  <si>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</si>
  <si>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</si>
  <si>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</si>
  <si>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</si>
  <si>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</si>
  <si>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</si>
  <si>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</si>
  <si>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</si>
  <si>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</si>
  <si>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</si>
  <si>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</si>
  <si>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</si>
  <si>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</si>
  <si>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</si>
  <si>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</si>
  <si>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</si>
  <si>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</si>
  <si>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</si>
  <si>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</si>
  <si>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</si>
  <si>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</si>
  <si>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</si>
  <si>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</si>
  <si>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</si>
  <si>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</si>
  <si>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</si>
  <si>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</si>
  <si>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</si>
  <si>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</si>
  <si>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</si>
  <si>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</si>
  <si>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</si>
  <si>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</si>
  <si>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</si>
  <si>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</si>
  <si>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</si>
  <si>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</si>
  <si>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</si>
  <si>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</si>
  <si>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</si>
  <si>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</si>
  <si>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</si>
  <si>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</si>
  <si>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</si>
  <si>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</si>
  <si>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</si>
  <si>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</si>
  <si>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</si>
  <si>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</si>
  <si>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</si>
  <si>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</si>
  <si>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</si>
  <si>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</si>
  <si>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</si>
  <si>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</si>
  <si>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</si>
  <si>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</si>
  <si>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</si>
  <si>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</si>
  <si>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</si>
  <si>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</si>
  <si>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</si>
  <si>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</si>
  <si>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</si>
  <si>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</si>
  <si>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</si>
  <si>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</si>
  <si>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</si>
  <si>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</si>
  <si>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</si>
  <si>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</si>
  <si>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</si>
  <si>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</si>
  <si>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</si>
  <si>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</si>
  <si>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</si>
  <si>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</si>
  <si>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</si>
  <si>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</si>
  <si>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</si>
  <si>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</si>
  <si>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</si>
  <si>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</si>
  <si>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</si>
  <si>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</si>
  <si>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</si>
  <si>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</si>
  <si>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</si>
  <si>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</si>
  <si>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</si>
  <si>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</si>
  <si>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</si>
  <si>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</si>
  <si>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</si>
  <si>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</si>
  <si>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</si>
  <si>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</si>
  <si>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</si>
  <si>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</si>
  <si>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</si>
  <si>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</si>
  <si>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</si>
  <si>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</si>
  <si>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</si>
  <si>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</si>
  <si>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</si>
  <si>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</si>
  <si>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</si>
  <si>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</si>
  <si>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</si>
  <si>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</si>
  <si>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</si>
  <si>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</si>
  <si>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</si>
  <si>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</si>
  <si>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</si>
  <si>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</si>
  <si>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</si>
  <si>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</si>
  <si>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</si>
  <si>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</si>
  <si>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</si>
  <si>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</si>
  <si>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</si>
  <si>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</si>
  <si>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</si>
  <si>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</si>
  <si>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</si>
  <si>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</si>
  <si>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</si>
  <si>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</si>
  <si>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</si>
  <si>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</si>
  <si>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</si>
  <si>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</si>
  <si>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</si>
  <si>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</si>
  <si>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</si>
  <si>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</si>
  <si>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</si>
  <si>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</si>
  <si>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</si>
  <si>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</si>
  <si>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</si>
  <si>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</si>
  <si>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</si>
  <si>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</si>
  <si>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</si>
  <si>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</si>
  <si>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</si>
  <si>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</si>
  <si>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</si>
  <si>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</si>
  <si>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</si>
  <si>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</si>
  <si>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</si>
  <si>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</si>
  <si>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</si>
  <si>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</si>
  <si>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</si>
  <si>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</si>
  <si>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</si>
  <si>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</si>
  <si>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</si>
  <si>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</si>
  <si>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</si>
  <si>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</si>
  <si>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</si>
  <si>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</si>
  <si>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</si>
  <si>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</si>
  <si>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</si>
  <si>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</si>
  <si>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</si>
  <si>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</si>
  <si>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</si>
  <si>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</si>
  <si>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</si>
  <si>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</si>
  <si>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</si>
  <si>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</si>
  <si>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</si>
  <si>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</si>
  <si>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</si>
  <si>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</si>
  <si>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</si>
  <si>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</si>
  <si>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</si>
  <si>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</si>
  <si>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</si>
  <si>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</si>
  <si>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</si>
  <si>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</si>
  <si>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</si>
  <si>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</si>
  <si>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</si>
  <si>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</si>
  <si>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</si>
  <si>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</si>
  <si>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</si>
  <si>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</si>
  <si>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</si>
  <si>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</si>
  <si>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</si>
  <si>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</si>
  <si>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</si>
  <si>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</si>
  <si>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</si>
  <si>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</si>
  <si>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</si>
  <si>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</si>
  <si>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</si>
  <si>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</si>
  <si>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</si>
  <si>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</si>
  <si>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</si>
  <si>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</si>
  <si>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</si>
  <si>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</si>
  <si>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</si>
  <si>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</si>
  <si>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</si>
  <si>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</si>
  <si>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</si>
  <si>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</si>
  <si>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</si>
  <si>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</si>
  <si>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</si>
  <si>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</si>
  <si>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</si>
  <si>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</si>
  <si>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</si>
  <si>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</si>
  <si>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</si>
  <si>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</si>
  <si>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</si>
  <si>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</si>
  <si>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</si>
  <si>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</si>
  <si>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</si>
  <si>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</si>
  <si>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</si>
  <si>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</si>
  <si>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</si>
  <si>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</si>
  <si>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</si>
  <si>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</si>
  <si>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</si>
  <si>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</si>
  <si>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</si>
  <si>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</si>
  <si>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</si>
  <si>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</si>
  <si>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</si>
  <si>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</si>
  <si>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</si>
  <si>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</si>
  <si>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</si>
  <si>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</si>
  <si>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</si>
  <si>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</si>
  <si>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</si>
  <si>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</si>
  <si>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</si>
  <si>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</si>
  <si>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</si>
  <si>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</si>
  <si>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</si>
  <si>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</si>
  <si>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</si>
  <si>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</si>
  <si>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</si>
  <si>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</si>
  <si>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</si>
  <si>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</si>
  <si>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</si>
  <si>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</si>
  <si>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</si>
  <si>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</si>
  <si>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</si>
  <si>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</si>
  <si>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</si>
  <si>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</si>
  <si>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</si>
  <si>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</si>
  <si>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</si>
  <si>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</si>
  <si>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</si>
  <si>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</si>
  <si>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</si>
  <si>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</si>
  <si>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</si>
  <si>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</si>
  <si>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</si>
  <si>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</si>
  <si>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</si>
  <si>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</si>
  <si>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</si>
  <si>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</si>
  <si>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</si>
  <si>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</si>
  <si>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</si>
  <si>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</si>
  <si>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</si>
  <si>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</si>
  <si>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</si>
  <si>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</si>
  <si>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</si>
  <si>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</si>
  <si>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</si>
  <si>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</si>
  <si>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</si>
  <si>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</si>
  <si>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</si>
  <si>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</si>
  <si>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</si>
  <si>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</si>
  <si>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</si>
  <si>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</si>
  <si>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</si>
  <si>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</si>
  <si>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</si>
  <si>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</si>
  <si>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</si>
  <si>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</si>
  <si>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</si>
  <si>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</si>
  <si>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</si>
  <si>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</si>
  <si>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</si>
  <si>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</si>
  <si>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</si>
  <si>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</si>
  <si>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</si>
  <si>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</si>
  <si>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</si>
  <si>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</si>
  <si>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</si>
  <si>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</si>
  <si>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</si>
  <si>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</si>
  <si>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</si>
  <si>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</si>
  <si>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</si>
  <si>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</si>
  <si>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</si>
  <si>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</si>
  <si>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</si>
  <si>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</si>
  <si>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</si>
  <si>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</si>
  <si>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</si>
  <si>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</si>
  <si>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</si>
  <si>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</si>
  <si>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</si>
  <si>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</si>
  <si>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</si>
  <si>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</si>
  <si>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</si>
  <si>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</si>
  <si>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</si>
  <si>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</si>
  <si>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</si>
  <si>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</si>
  <si>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</si>
  <si>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</si>
  <si>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</si>
  <si>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</si>
  <si>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</si>
  <si>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</si>
  <si>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</si>
  <si>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</si>
  <si>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</si>
  <si>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</si>
  <si>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</si>
  <si>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</si>
  <si>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</si>
  <si>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</si>
  <si>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</si>
  <si>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</si>
  <si>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</si>
  <si>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</si>
  <si>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</si>
  <si>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</si>
  <si>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</si>
  <si>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</si>
  <si>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</si>
  <si>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</si>
  <si>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</si>
  <si>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</si>
  <si>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</si>
  <si>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</si>
  <si>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</si>
  <si>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</si>
  <si>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</si>
  <si>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</si>
  <si>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</si>
  <si>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</si>
  <si>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</si>
  <si>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</si>
  <si>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</si>
  <si>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</si>
  <si>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</si>
  <si>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</si>
  <si>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</si>
  <si>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</si>
  <si>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</si>
  <si>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</si>
  <si>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</si>
  <si>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</si>
  <si>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</si>
  <si>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</si>
  <si>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</si>
  <si>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</si>
  <si>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</si>
  <si>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</si>
  <si>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</si>
  <si>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</si>
  <si>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</si>
  <si>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</si>
  <si>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</si>
  <si>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</si>
  <si>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</si>
  <si>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</si>
  <si>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</si>
  <si>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</si>
  <si>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</si>
  <si>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</si>
  <si>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</si>
  <si>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</si>
  <si>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</si>
  <si>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</si>
  <si>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</si>
  <si>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</si>
  <si>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</si>
  <si>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</si>
  <si>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</si>
  <si>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</si>
  <si>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</si>
  <si>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</si>
  <si>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</si>
  <si>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</si>
  <si>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</si>
  <si>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</si>
  <si>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</si>
  <si>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</si>
  <si>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</si>
  <si>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</si>
  <si>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</si>
  <si>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</si>
  <si>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</si>
  <si>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</si>
  <si>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</si>
  <si>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</si>
  <si>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</si>
  <si>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</si>
  <si>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</si>
  <si>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</si>
  <si>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</si>
  <si>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</si>
  <si>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</si>
  <si>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</si>
  <si>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</si>
  <si>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</si>
  <si>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</si>
  <si>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</si>
  <si>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</si>
  <si>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</si>
  <si>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</si>
  <si>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</si>
  <si>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</si>
  <si>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</si>
  <si>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</si>
  <si>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</si>
  <si>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</si>
  <si>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</si>
  <si>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</si>
  <si>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</si>
  <si>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</si>
  <si>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</si>
  <si>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</si>
  <si>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</si>
  <si>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</si>
  <si>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</si>
  <si>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</si>
  <si>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</si>
  <si>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</si>
  <si>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</si>
  <si>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</si>
  <si>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</si>
  <si>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</si>
  <si>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</si>
  <si>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</si>
  <si>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</si>
  <si>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</si>
  <si>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</si>
  <si>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</si>
  <si>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</si>
  <si>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</si>
  <si>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</si>
  <si>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</si>
  <si>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</si>
  <si>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</si>
  <si>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</si>
  <si>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</si>
  <si>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</si>
  <si>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</si>
  <si>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</si>
  <si>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</si>
  <si>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</si>
  <si>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</si>
  <si>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</si>
  <si>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</si>
  <si>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</si>
  <si>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</si>
  <si>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</si>
  <si>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</si>
  <si>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</si>
  <si>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</si>
  <si>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</si>
  <si>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</si>
  <si>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</si>
  <si>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</si>
  <si>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</si>
  <si>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</si>
  <si>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</si>
  <si>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</si>
  <si>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</si>
  <si>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</si>
  <si>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</si>
  <si>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</si>
  <si>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</si>
  <si>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</si>
  <si>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</si>
  <si>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</si>
  <si>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</si>
  <si>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</si>
  <si>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</si>
  <si>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</si>
  <si>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</si>
  <si>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</si>
  <si>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</si>
  <si>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</si>
  <si>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</si>
  <si>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</si>
  <si>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</si>
  <si>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</si>
  <si>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</si>
  <si>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</si>
  <si>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</si>
  <si>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</si>
  <si>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</si>
  <si>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</si>
  <si>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</si>
  <si>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</si>
  <si>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</si>
  <si>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</si>
  <si>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</si>
  <si>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</si>
  <si>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</si>
  <si>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</si>
  <si>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</si>
  <si>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</si>
  <si>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</si>
  <si>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</si>
  <si>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</si>
  <si>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</si>
  <si>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</si>
  <si>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</si>
  <si>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</si>
  <si>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</si>
  <si>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</si>
  <si>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</si>
  <si>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</si>
  <si>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</si>
  <si>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</si>
  <si>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</si>
  <si>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</si>
  <si>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</si>
  <si>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</si>
  <si>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</si>
  <si>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</si>
  <si>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</si>
  <si>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</si>
  <si>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</si>
  <si>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</si>
  <si>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</si>
  <si>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</si>
  <si>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</si>
  <si>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</si>
  <si>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</si>
  <si>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</si>
  <si>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</si>
  <si>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</si>
  <si>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</si>
  <si>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</si>
  <si>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</si>
  <si>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</si>
  <si>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</si>
  <si>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</si>
  <si>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</si>
  <si>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</si>
  <si>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</si>
  <si>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</si>
  <si>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</si>
  <si>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</si>
  <si>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</si>
  <si>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</si>
  <si>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</si>
  <si>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</si>
  <si>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</si>
  <si>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</si>
  <si>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</si>
  <si>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</si>
  <si>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</si>
  <si>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</si>
  <si>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</si>
  <si>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</si>
  <si>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</si>
  <si>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</si>
  <si>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</si>
  <si>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</si>
  <si>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</si>
  <si>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</si>
  <si>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</si>
  <si>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</si>
  <si>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</si>
  <si>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</si>
  <si>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</si>
  <si>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</si>
  <si>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</si>
  <si>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</si>
  <si>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</si>
  <si>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</si>
  <si>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</si>
  <si>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</si>
  <si>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</si>
  <si>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</si>
  <si>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</si>
  <si>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</si>
  <si>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</si>
  <si>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</si>
  <si>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</si>
  <si>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</si>
  <si>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</si>
  <si>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</si>
  <si>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</si>
  <si>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</si>
  <si>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</si>
  <si>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</si>
  <si>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</si>
  <si>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</si>
  <si>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</si>
  <si>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</si>
  <si>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</si>
  <si>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</si>
  <si>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</si>
  <si>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</si>
  <si>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</si>
  <si>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</si>
  <si>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</si>
  <si>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</si>
  <si>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</si>
  <si>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</si>
  <si>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</si>
  <si>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</si>
  <si>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</si>
  <si>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</si>
  <si>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</si>
  <si>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</si>
  <si>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</si>
  <si>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</si>
  <si>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</si>
  <si>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</si>
  <si>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</si>
  <si>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</si>
  <si>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</si>
  <si>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</si>
  <si>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</si>
  <si>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</si>
  <si>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</si>
  <si>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</si>
  <si>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</si>
  <si>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</si>
  <si>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</si>
  <si>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</si>
  <si>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</si>
  <si>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</si>
  <si>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</si>
  <si>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</si>
  <si>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</si>
  <si>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</si>
  <si>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</si>
  <si>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</si>
  <si>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</si>
  <si>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</si>
  <si>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</si>
  <si>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</si>
  <si>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</si>
  <si>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</si>
  <si>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</si>
  <si>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</si>
  <si>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</si>
  <si>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</si>
  <si>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</si>
  <si>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</si>
  <si>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</si>
  <si>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</si>
  <si>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</si>
  <si>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</si>
  <si>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</si>
  <si>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</si>
  <si>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</si>
  <si>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</si>
  <si>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</si>
  <si>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</si>
  <si>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</si>
  <si>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</si>
  <si>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</si>
  <si>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</si>
  <si>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</si>
  <si>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</si>
  <si>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</si>
  <si>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</si>
  <si>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</si>
  <si>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</si>
  <si>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</si>
  <si>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</si>
  <si>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</si>
  <si>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</si>
  <si>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</si>
  <si>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</si>
  <si>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</si>
  <si>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</si>
  <si>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</si>
  <si>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</si>
  <si>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</si>
  <si>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</si>
  <si>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</si>
  <si>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</si>
  <si>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</si>
  <si>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</si>
  <si>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</si>
  <si>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</si>
  <si>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</si>
  <si>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</si>
  <si>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</si>
  <si>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</si>
  <si>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</si>
  <si>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</si>
  <si>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</si>
  <si>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</si>
  <si>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</si>
  <si>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</si>
  <si>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</si>
  <si>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</si>
  <si>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</si>
  <si>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</si>
  <si>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</si>
  <si>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</si>
  <si>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</si>
  <si>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</si>
  <si>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</si>
  <si>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</si>
  <si>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</si>
  <si>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</si>
  <si>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</si>
  <si>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</si>
  <si>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</si>
  <si>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</si>
  <si>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</si>
  <si>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</si>
  <si>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</si>
  <si>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</si>
  <si>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</si>
  <si>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</si>
  <si>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</si>
  <si>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</si>
  <si>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</si>
  <si>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</si>
  <si>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</si>
  <si>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</si>
  <si>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</si>
  <si>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</si>
  <si>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</si>
  <si>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</si>
  <si>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</si>
  <si>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</si>
  <si>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</si>
  <si>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</si>
  <si>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</si>
  <si>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</si>
  <si>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</si>
  <si>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</si>
  <si>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</si>
  <si>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</si>
  <si>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</si>
  <si>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</si>
  <si>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</si>
  <si>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</si>
  <si>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</si>
  <si>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</si>
  <si>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</si>
  <si>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</si>
  <si>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</si>
  <si>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</si>
  <si>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</si>
  <si>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</si>
  <si>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</si>
  <si>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</si>
  <si>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</si>
  <si>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</si>
  <si>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</si>
  <si>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</si>
  <si>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</si>
  <si>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</si>
  <si>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</si>
  <si>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</si>
  <si>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</si>
  <si>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</si>
  <si>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</si>
  <si>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</si>
  <si>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</si>
  <si>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</si>
  <si>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</si>
  <si>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</si>
  <si>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</si>
  <si>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</si>
  <si>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</si>
  <si>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</si>
  <si>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</si>
  <si>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</si>
  <si>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</si>
  <si>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</si>
  <si>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</si>
  <si>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</si>
  <si>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</si>
  <si>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</si>
  <si>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</si>
  <si>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</si>
  <si>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</si>
  <si>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</si>
  <si>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</si>
  <si>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</si>
  <si>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</si>
  <si>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</si>
  <si>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</si>
  <si>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</si>
  <si>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</si>
  <si>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</si>
  <si>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</si>
  <si>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</si>
  <si>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</si>
  <si>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</si>
  <si>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</si>
  <si>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</si>
  <si>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</si>
  <si>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</si>
  <si>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</si>
  <si>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</si>
  <si>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</si>
  <si>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</si>
  <si>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</si>
  <si>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</si>
  <si>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</si>
  <si>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</si>
  <si>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</si>
  <si>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</si>
  <si>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</si>
  <si>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</si>
  <si>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</si>
  <si>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</si>
  <si>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</si>
  <si>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</si>
  <si>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</si>
  <si>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</si>
  <si>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</si>
  <si>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</si>
  <si>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</si>
  <si>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</si>
  <si>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</si>
  <si>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</si>
  <si>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</si>
  <si>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</si>
  <si>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</si>
  <si>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</si>
  <si>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</si>
  <si>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</si>
  <si>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</si>
  <si>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</si>
  <si>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</si>
  <si>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</si>
  <si>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</si>
  <si>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</si>
  <si>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</si>
  <si>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</si>
  <si>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</si>
  <si>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</si>
  <si>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</si>
  <si>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</si>
  <si>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</si>
  <si>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</si>
  <si>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</si>
  <si>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</si>
  <si>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</si>
  <si>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</si>
  <si>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</si>
  <si>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</si>
  <si>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</si>
  <si>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</si>
  <si>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</si>
  <si>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</si>
  <si>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</si>
  <si>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</si>
  <si>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</si>
  <si>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</si>
  <si>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</si>
  <si>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</si>
  <si>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</si>
  <si>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</si>
  <si>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</si>
  <si>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</si>
  <si>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</si>
  <si>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</si>
  <si>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</si>
  <si>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</si>
  <si>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</si>
  <si>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</si>
  <si>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</si>
  <si>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</si>
  <si>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</si>
  <si>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</si>
  <si>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</si>
  <si>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</si>
  <si>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</si>
  <si>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</si>
  <si>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</si>
  <si>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</si>
  <si>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</si>
  <si>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</si>
  <si>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</si>
  <si>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</si>
  <si>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</si>
  <si>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</si>
  <si>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</si>
  <si>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</si>
  <si>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</si>
  <si>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</si>
  <si>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</si>
  <si>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</si>
  <si>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</si>
  <si>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</si>
  <si>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</si>
  <si>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</si>
  <si>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</si>
  <si>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</si>
  <si>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</si>
  <si>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</si>
  <si>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</si>
  <si>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</si>
  <si>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</si>
  <si>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</si>
  <si>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</si>
  <si>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</si>
  <si>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</si>
  <si>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</si>
  <si>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</si>
  <si>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</si>
  <si>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</si>
  <si>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</si>
  <si>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</si>
  <si>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</si>
  <si>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</si>
  <si>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</si>
  <si>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</si>
  <si>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</si>
  <si>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</si>
  <si>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</si>
  <si>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</si>
  <si>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</si>
  <si>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</si>
  <si>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</si>
  <si>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</si>
  <si>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</si>
  <si>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</si>
  <si>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</si>
  <si>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</si>
  <si>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</si>
  <si>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</si>
  <si>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</si>
  <si>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</si>
  <si>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</si>
  <si>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</si>
  <si>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</si>
  <si>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</si>
  <si>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</si>
  <si>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</si>
  <si>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</si>
  <si>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</si>
  <si>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</si>
  <si>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</si>
  <si>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</si>
  <si>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</si>
  <si>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</si>
  <si>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</si>
  <si>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</si>
  <si>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</si>
  <si>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</si>
  <si>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</si>
  <si>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</si>
  <si>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</si>
  <si>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</si>
  <si>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</si>
  <si>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</si>
  <si>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</si>
  <si>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</si>
  <si>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</si>
  <si>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</si>
  <si>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</si>
  <si>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</si>
  <si>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</si>
  <si>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</si>
  <si>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</si>
  <si>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</si>
  <si>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</si>
  <si>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</si>
  <si>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</si>
  <si>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</si>
  <si>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</si>
  <si>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</si>
  <si>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</si>
  <si>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</si>
  <si>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</si>
  <si>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</si>
  <si>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</si>
  <si>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</si>
  <si>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</si>
  <si>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</si>
  <si>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</si>
  <si>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</si>
  <si>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</si>
  <si>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</si>
  <si>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</si>
  <si>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</si>
  <si>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</si>
  <si>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</si>
  <si>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</si>
  <si>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</si>
  <si>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</si>
  <si>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</si>
  <si>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</si>
  <si>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</si>
  <si>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</si>
  <si>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</si>
  <si>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</si>
  <si>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</si>
  <si>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</si>
  <si>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</si>
  <si>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</si>
  <si>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</si>
  <si>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</si>
  <si>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</si>
  <si>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</si>
  <si>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</si>
  <si>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</si>
  <si>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</si>
  <si>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</si>
  <si>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</si>
  <si>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</si>
  <si>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</si>
  <si>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</si>
  <si>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</si>
  <si>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</si>
  <si>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</si>
  <si>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</si>
  <si>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</si>
  <si>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</si>
  <si>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</si>
  <si>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</si>
  <si>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</si>
  <si>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</si>
  <si>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</si>
  <si>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</si>
  <si>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</si>
  <si>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</si>
  <si>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</si>
  <si>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</si>
  <si>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</si>
  <si>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</si>
  <si>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</si>
  <si>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</si>
  <si>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</si>
  <si>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</si>
  <si>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</si>
  <si>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</si>
  <si>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</si>
  <si>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</si>
  <si>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</si>
  <si>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</si>
  <si>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</si>
  <si>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</si>
  <si>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</si>
  <si>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</si>
  <si>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</si>
  <si>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</si>
  <si>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</si>
  <si>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</si>
  <si>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</si>
  <si>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</si>
  <si>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</si>
  <si>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</si>
  <si>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</si>
  <si>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</si>
  <si>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</si>
  <si>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</si>
  <si>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</si>
  <si>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</si>
  <si>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</si>
  <si>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</si>
  <si>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</si>
  <si>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</si>
  <si>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</si>
  <si>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</si>
  <si>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</si>
  <si>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</si>
  <si>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</si>
  <si>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</si>
  <si>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</si>
  <si>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</si>
  <si>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</si>
  <si>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</si>
  <si>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</si>
  <si>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</si>
  <si>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</si>
  <si>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</si>
  <si>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</si>
  <si>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</si>
  <si>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</si>
  <si>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</si>
  <si>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</si>
  <si>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</si>
  <si>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</si>
  <si>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</si>
  <si>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</si>
  <si>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</si>
  <si>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</si>
  <si>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</si>
  <si>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</si>
  <si>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</si>
  <si>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</si>
  <si>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</si>
  <si>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</si>
  <si>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</si>
  <si>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</si>
  <si>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</si>
  <si>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</si>
  <si>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</si>
  <si>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</si>
  <si>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</si>
  <si>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</si>
  <si>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</si>
  <si>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</si>
  <si>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</si>
  <si>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</si>
  <si>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</si>
  <si>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</si>
  <si>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</si>
  <si>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</si>
  <si>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</si>
  <si>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</si>
  <si>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</si>
  <si>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</si>
  <si>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</si>
  <si>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</si>
  <si>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</si>
  <si>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</si>
  <si>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</si>
  <si>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</si>
  <si>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</si>
  <si>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</si>
  <si>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</si>
  <si>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</si>
  <si>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</si>
  <si>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</si>
  <si>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</si>
  <si>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</si>
  <si>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</si>
  <si>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</si>
  <si>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</si>
  <si>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</si>
  <si>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</si>
  <si>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</si>
  <si>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</si>
  <si>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</si>
  <si>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</si>
  <si>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</si>
  <si>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</si>
  <si>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</si>
  <si>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</si>
  <si>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</si>
  <si>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</si>
  <si>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</si>
  <si>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</si>
  <si>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</si>
  <si>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</si>
  <si>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</si>
  <si>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</si>
  <si>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</si>
  <si>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</si>
  <si>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</si>
  <si>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</si>
  <si>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</si>
  <si>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</si>
  <si>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</si>
  <si>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</si>
  <si>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</si>
  <si>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</si>
  <si>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</si>
  <si>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</si>
  <si>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</si>
  <si>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</si>
  <si>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</si>
  <si>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</si>
  <si>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</si>
  <si>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</si>
  <si>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</si>
  <si>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</si>
  <si>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</si>
  <si>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</si>
  <si>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</si>
  <si>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</si>
  <si>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</si>
  <si>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</si>
  <si>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</si>
  <si>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</si>
  <si>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</si>
  <si>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</si>
  <si>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</si>
  <si>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</si>
  <si>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</si>
  <si>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</si>
  <si>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</si>
  <si>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</si>
  <si>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</si>
  <si>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</si>
  <si>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</si>
  <si>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</si>
  <si>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</si>
  <si>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</si>
  <si>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</si>
  <si>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</si>
  <si>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</si>
  <si>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</si>
  <si>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</si>
  <si>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</si>
  <si>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</si>
  <si>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</si>
  <si>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</si>
  <si>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</si>
  <si>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</si>
  <si>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</si>
  <si>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</si>
  <si>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</si>
  <si>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</si>
  <si>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</si>
  <si>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</si>
  <si>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</si>
  <si>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</si>
  <si>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</si>
  <si>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</si>
  <si>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</si>
  <si>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</si>
  <si>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</si>
  <si>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</si>
  <si>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</si>
  <si>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</si>
  <si>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</si>
  <si>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</si>
  <si>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</si>
  <si>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</si>
  <si>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</si>
  <si>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</si>
  <si>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</si>
  <si>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</si>
  <si>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</si>
  <si>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</si>
  <si>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</si>
  <si>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</si>
  <si>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</si>
  <si>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</si>
  <si>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</si>
  <si>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</si>
  <si>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</si>
  <si>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</si>
  <si>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</si>
  <si>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</si>
  <si>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</si>
  <si>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</si>
  <si>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</si>
  <si>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</si>
  <si>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</si>
  <si>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</si>
  <si>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</si>
  <si>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</si>
  <si>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</si>
  <si>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</si>
  <si>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</si>
  <si>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</si>
  <si>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</si>
  <si>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</si>
  <si>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</si>
  <si>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</si>
  <si>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</si>
  <si>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</si>
  <si>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</si>
  <si>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</si>
  <si>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</si>
  <si>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</si>
  <si>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</si>
  <si>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</si>
  <si>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</si>
  <si>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</si>
  <si>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</si>
  <si>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</si>
  <si>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</si>
  <si>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</si>
  <si>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</si>
  <si>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</si>
  <si>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</si>
  <si>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</si>
  <si>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</si>
  <si>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</si>
  <si>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</si>
  <si>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</si>
  <si>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</si>
  <si>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</si>
  <si>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</si>
  <si>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</si>
  <si>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</si>
  <si>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</si>
  <si>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</si>
  <si>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</si>
  <si>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</si>
  <si>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</si>
  <si>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</si>
  <si>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</si>
  <si>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</si>
  <si>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</si>
  <si>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</si>
  <si>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</si>
  <si>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</si>
  <si>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</si>
  <si>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</si>
  <si>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</si>
  <si>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</si>
  <si>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</si>
  <si>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</si>
  <si>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</si>
  <si>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</si>
  <si>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</si>
  <si>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</si>
  <si>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</si>
  <si>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</si>
  <si>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</si>
  <si>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</si>
  <si>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</si>
  <si>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</si>
  <si>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</si>
  <si>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</si>
  <si>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</si>
  <si>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</si>
  <si>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</si>
  <si>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</si>
  <si>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</si>
  <si>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</si>
  <si>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</si>
  <si>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</si>
  <si>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</si>
  <si>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</si>
  <si>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</si>
  <si>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</si>
  <si>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</si>
  <si>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</si>
  <si>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</si>
  <si>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</si>
  <si>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</si>
  <si>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</si>
  <si>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</si>
  <si>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</si>
  <si>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</si>
  <si>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</si>
  <si>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</si>
  <si>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</si>
  <si>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</si>
  <si>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</si>
  <si>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</si>
  <si>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</si>
  <si>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</si>
  <si>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</si>
  <si>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</si>
  <si>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</si>
  <si>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</si>
  <si>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</si>
  <si>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</si>
  <si>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</si>
  <si>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</si>
  <si>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</si>
  <si>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</si>
  <si>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</si>
  <si>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</si>
  <si>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</si>
  <si>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</si>
  <si>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</si>
  <si>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</si>
  <si>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</si>
  <si>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</si>
  <si>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</si>
  <si>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</si>
  <si>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</si>
  <si>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</si>
  <si>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</si>
  <si>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</si>
  <si>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</si>
  <si>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</si>
  <si>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</si>
  <si>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</si>
  <si>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</si>
  <si>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</si>
  <si>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</si>
  <si>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</si>
  <si>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</si>
  <si>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</si>
  <si>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</si>
  <si>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</si>
  <si>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</si>
  <si>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</si>
  <si>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</si>
  <si>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</si>
  <si>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</si>
  <si>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</si>
  <si>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</si>
  <si>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</si>
  <si>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</si>
  <si>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</si>
  <si>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</si>
  <si>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</si>
  <si>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</si>
  <si>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</si>
  <si>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</si>
  <si>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</si>
  <si>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</si>
  <si>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</si>
  <si>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</si>
  <si>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</si>
  <si>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</si>
  <si>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</si>
  <si>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</si>
  <si>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</si>
  <si>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</si>
  <si>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</si>
  <si>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</si>
  <si>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</si>
  <si>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</si>
  <si>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</si>
  <si>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</si>
  <si>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</si>
  <si>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</si>
  <si>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</si>
  <si>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</si>
  <si>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</si>
  <si>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</si>
  <si>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</si>
  <si>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</si>
  <si>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</si>
  <si>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</si>
  <si>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</si>
  <si>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</si>
  <si>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</si>
  <si>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</si>
  <si>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</si>
  <si>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</si>
  <si>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</si>
  <si>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</si>
  <si>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</si>
  <si>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</si>
  <si>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</si>
  <si>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</si>
  <si>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</si>
  <si>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</si>
  <si>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</si>
  <si>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</si>
  <si>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</si>
  <si>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</si>
  <si>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</si>
  <si>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</si>
  <si>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</si>
  <si>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</si>
  <si>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</si>
  <si>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</si>
  <si>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</si>
  <si>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</si>
  <si>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</si>
  <si>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</si>
  <si>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</si>
  <si>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</si>
  <si>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</si>
  <si>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</si>
  <si>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</si>
  <si>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</si>
  <si>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</si>
  <si>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</si>
  <si>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</si>
  <si>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</si>
  <si>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</si>
  <si>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</si>
  <si>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</si>
  <si>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</si>
  <si>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</si>
  <si>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</si>
  <si>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</si>
  <si>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</si>
  <si>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</si>
  <si>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</si>
  <si>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</si>
  <si>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</si>
  <si>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</si>
  <si>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</si>
  <si>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</si>
  <si>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</si>
  <si>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</si>
  <si>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</si>
  <si>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</si>
  <si>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</si>
  <si>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</si>
  <si>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</si>
  <si>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</si>
  <si>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</si>
  <si>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</si>
  <si>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</si>
  <si>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</si>
  <si>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</si>
  <si>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</si>
  <si>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</si>
  <si>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</si>
  <si>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</si>
  <si>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</si>
  <si>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</si>
  <si>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</si>
  <si>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</si>
  <si>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</si>
  <si>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</si>
  <si>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</si>
  <si>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</si>
  <si>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</si>
  <si>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</si>
  <si>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</si>
  <si>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</si>
  <si>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</si>
  <si>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</si>
  <si>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</si>
  <si>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</si>
  <si>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</si>
  <si>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</si>
  <si>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</si>
  <si>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</si>
  <si>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</si>
  <si>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</si>
  <si>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</si>
  <si>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</si>
  <si>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</si>
  <si>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</si>
  <si>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</si>
  <si>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</si>
  <si>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</si>
  <si>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</si>
  <si>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</si>
  <si>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</si>
  <si>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</si>
  <si>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</si>
  <si>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</si>
  <si>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</si>
  <si>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</si>
  <si>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</si>
  <si>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</si>
  <si>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</si>
  <si>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</si>
  <si>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</si>
  <si>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</si>
  <si>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</si>
  <si>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</si>
  <si>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</si>
  <si>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</si>
  <si>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</si>
  <si>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</si>
  <si>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</si>
  <si>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</si>
  <si>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</si>
  <si>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</si>
  <si>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</si>
  <si>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</si>
  <si>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</si>
  <si>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</si>
  <si>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</si>
  <si>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</si>
  <si>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</si>
  <si>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</si>
  <si>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</si>
  <si>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</si>
  <si>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</si>
  <si>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</si>
  <si>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</si>
  <si>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</si>
  <si>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</si>
  <si>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</si>
  <si>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</si>
  <si>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</si>
  <si>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</si>
  <si>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</si>
  <si>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</si>
  <si>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</si>
  <si>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</si>
  <si>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</si>
  <si>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</si>
  <si>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</si>
  <si>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</si>
  <si>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</si>
  <si>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</si>
  <si>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</si>
  <si>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</si>
  <si>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</si>
  <si>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</si>
  <si>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</si>
  <si>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</si>
  <si>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</si>
  <si>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</si>
  <si>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</si>
  <si>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</si>
  <si>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</si>
  <si>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</si>
  <si>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</si>
  <si>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</si>
  <si>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</si>
  <si>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</si>
  <si>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</si>
  <si>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</si>
  <si>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</si>
  <si>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</si>
  <si>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</si>
  <si>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</si>
  <si>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</si>
  <si>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</si>
  <si>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</si>
  <si>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</si>
  <si>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</si>
  <si>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</si>
  <si>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</si>
  <si>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</si>
  <si>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</si>
  <si>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</si>
  <si>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</si>
  <si>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</si>
  <si>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</si>
  <si>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</si>
  <si>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</si>
  <si>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</si>
  <si>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</si>
  <si>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</si>
  <si>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</si>
  <si>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</si>
  <si>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</si>
  <si>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</si>
  <si>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</si>
  <si>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</si>
  <si>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</si>
  <si>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</si>
  <si>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</si>
  <si>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</si>
  <si>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</si>
  <si>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</si>
  <si>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</si>
  <si>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</si>
  <si>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</si>
  <si>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</si>
  <si>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</si>
  <si>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</si>
  <si>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</si>
  <si>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</si>
  <si>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</si>
  <si>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</si>
  <si>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</si>
  <si>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</si>
  <si>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</si>
  <si>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</si>
  <si>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</si>
  <si>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</si>
  <si>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</si>
  <si>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</si>
  <si>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</si>
  <si>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</si>
  <si>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</si>
  <si>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</si>
  <si>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</si>
  <si>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</si>
  <si>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</si>
  <si>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</si>
  <si>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</si>
  <si>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</si>
  <si>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</si>
  <si>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</si>
  <si>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</si>
  <si>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</si>
  <si>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</si>
  <si>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</si>
  <si>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</si>
  <si>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</si>
  <si>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</si>
  <si>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</si>
  <si>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</si>
  <si>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</si>
  <si>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</si>
  <si>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</si>
  <si>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</si>
  <si>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</si>
  <si>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</si>
  <si>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</si>
  <si>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</si>
  <si>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</si>
  <si>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</si>
  <si>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</si>
  <si>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</si>
  <si>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</si>
  <si>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</si>
  <si>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</si>
  <si>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</si>
  <si>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</si>
  <si>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</si>
  <si>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</si>
  <si>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</si>
  <si>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</si>
  <si>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</si>
  <si>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</si>
  <si>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</si>
  <si>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</si>
  <si>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</si>
  <si>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</si>
  <si>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</si>
  <si>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</si>
  <si>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</si>
  <si>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</si>
  <si>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</si>
  <si>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</si>
  <si>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</si>
  <si>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</si>
  <si>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</si>
  <si>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</si>
  <si>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</si>
  <si>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</si>
  <si>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</si>
  <si>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</si>
  <si>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</si>
  <si>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</si>
  <si>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</si>
  <si>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</si>
  <si>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</si>
  <si>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</si>
  <si>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</si>
  <si>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</si>
  <si>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</si>
  <si>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</si>
  <si>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</si>
  <si>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</si>
  <si>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</si>
  <si>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</si>
  <si>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</si>
  <si>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</si>
  <si>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</si>
  <si>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</si>
  <si>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</si>
  <si>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</si>
  <si>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</si>
  <si>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</si>
  <si>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</si>
  <si>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</si>
  <si>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</si>
  <si>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</si>
  <si>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</si>
  <si>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</si>
  <si>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</si>
  <si>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</si>
  <si>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</si>
  <si>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</si>
  <si>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</si>
  <si>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</si>
  <si>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</si>
  <si>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</si>
  <si>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</si>
  <si>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</si>
  <si>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</si>
  <si>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</si>
  <si>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</si>
  <si>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</si>
  <si>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</si>
  <si>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</si>
  <si>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</si>
  <si>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</si>
  <si>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</si>
  <si>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</si>
  <si>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</si>
  <si>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</si>
  <si>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</si>
  <si>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</si>
  <si>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</si>
  <si>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</si>
  <si>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</si>
  <si>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</si>
  <si>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</si>
  <si>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</si>
  <si>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</si>
  <si>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</si>
  <si>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</si>
  <si>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</si>
  <si>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</si>
  <si>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</si>
  <si>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</si>
  <si>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</si>
  <si>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</si>
  <si>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</si>
  <si>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</si>
  <si>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</si>
  <si>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</si>
  <si>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</si>
  <si>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</si>
  <si>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</si>
  <si>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</si>
  <si>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</si>
  <si>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</si>
  <si>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</si>
  <si>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</si>
  <si>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</si>
  <si>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</si>
  <si>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</si>
  <si>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</si>
  <si>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</si>
  <si>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</si>
  <si>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</si>
  <si>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</si>
  <si>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</si>
  <si>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</si>
  <si>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</si>
  <si>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</si>
  <si>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</si>
  <si>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</si>
  <si>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</si>
  <si>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</si>
  <si>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</si>
  <si>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</si>
  <si>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</si>
  <si>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</si>
  <si>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</si>
  <si>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</si>
  <si>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</si>
  <si>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</si>
  <si>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</si>
  <si>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</si>
  <si>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</si>
  <si>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</si>
  <si>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</si>
  <si>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</si>
  <si>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</si>
  <si>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</si>
  <si>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</si>
  <si>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</si>
  <si>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</si>
  <si>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</si>
  <si>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</si>
  <si>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</si>
  <si>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</si>
  <si>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</si>
  <si>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</si>
  <si>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</si>
  <si>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</si>
  <si>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</si>
  <si>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</si>
  <si>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</si>
  <si>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</si>
  <si>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</si>
  <si>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</si>
  <si>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</si>
  <si>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</si>
  <si>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</si>
  <si>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</si>
  <si>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</si>
  <si>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</si>
  <si>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</si>
  <si>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</si>
  <si>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</si>
  <si>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</si>
  <si>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</si>
  <si>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</si>
  <si>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</si>
  <si>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</si>
  <si>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</si>
  <si>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</si>
  <si>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</si>
  <si>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</si>
  <si>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</si>
  <si>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</si>
  <si>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</si>
  <si>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</si>
  <si>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</si>
  <si>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</si>
  <si>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</si>
  <si>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</si>
  <si>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</si>
  <si>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</si>
  <si>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</si>
  <si>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</si>
  <si>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</si>
  <si>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</si>
  <si>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</si>
  <si>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</si>
  <si>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</si>
  <si>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</si>
  <si>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</si>
  <si>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</si>
  <si>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</si>
  <si>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</si>
  <si>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</si>
  <si>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</si>
  <si>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</si>
  <si>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</si>
  <si>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</si>
  <si>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</si>
  <si>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</si>
  <si>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</si>
  <si>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</si>
  <si>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</si>
  <si>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</si>
  <si>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</si>
  <si>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</si>
  <si>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</si>
  <si>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</si>
  <si>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</si>
  <si>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</si>
  <si>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</si>
  <si>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</si>
  <si>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</si>
  <si>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</si>
  <si>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</si>
  <si>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</si>
  <si>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</si>
  <si>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</si>
  <si>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</si>
  <si>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</si>
  <si>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</si>
  <si>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</si>
  <si>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</si>
  <si>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</si>
  <si>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</si>
  <si>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</si>
  <si>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</si>
  <si>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</si>
  <si>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</si>
  <si>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</si>
  <si>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</si>
  <si>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</si>
  <si>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</si>
  <si>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</si>
  <si>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</si>
  <si>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</si>
  <si>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</si>
  <si>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</si>
  <si>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</si>
  <si>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</si>
  <si>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</si>
  <si>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</si>
  <si>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</si>
  <si>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</si>
  <si>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</si>
  <si>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</si>
  <si>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</si>
  <si>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</si>
  <si>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</si>
  <si>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</si>
  <si>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</si>
  <si>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</si>
  <si>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</si>
  <si>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</si>
  <si>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</si>
  <si>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</si>
  <si>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</si>
  <si>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</si>
  <si>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</si>
  <si>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</si>
  <si>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</si>
  <si>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</si>
  <si>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</si>
  <si>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</si>
  <si>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</si>
  <si>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</si>
  <si>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</si>
  <si>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</si>
  <si>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</si>
  <si>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</si>
  <si>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</si>
  <si>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</si>
  <si>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</si>
  <si>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</si>
  <si>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</si>
  <si>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</si>
  <si>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</si>
  <si>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</si>
  <si>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</si>
  <si>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</si>
  <si>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</si>
  <si>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</si>
  <si>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</si>
  <si>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</si>
  <si>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</si>
  <si>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</si>
  <si>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</si>
  <si>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</si>
  <si>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</si>
  <si>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</si>
  <si>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</si>
  <si>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</si>
  <si>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</si>
  <si>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</si>
  <si>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</si>
  <si>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</si>
  <si>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</si>
  <si>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</si>
  <si>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</si>
  <si>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</si>
  <si>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</si>
  <si>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</si>
  <si>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</si>
  <si>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</si>
  <si>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</si>
  <si>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</si>
  <si>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</si>
  <si>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</si>
  <si>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</si>
  <si>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</si>
  <si>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</si>
  <si>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</si>
  <si>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</si>
  <si>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</si>
  <si>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</si>
  <si>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</si>
  <si>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</si>
  <si>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</si>
  <si>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</si>
  <si>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</si>
  <si>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</si>
  <si>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</si>
  <si>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</si>
  <si>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</si>
  <si>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</si>
  <si>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</si>
  <si>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</si>
  <si>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</si>
  <si>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</si>
  <si>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</si>
  <si>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</si>
  <si>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</si>
  <si>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</si>
  <si>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</si>
  <si>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</si>
  <si>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</si>
  <si>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</si>
  <si>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</si>
  <si>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</si>
  <si>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</si>
  <si>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</si>
  <si>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</si>
  <si>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</si>
  <si>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</si>
  <si>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</si>
  <si>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</si>
  <si>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</si>
  <si>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</si>
  <si>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</si>
  <si>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</si>
  <si>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</si>
  <si>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</si>
  <si>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</si>
  <si>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</si>
  <si>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</si>
  <si>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</si>
  <si>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</si>
  <si>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</si>
  <si>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</si>
  <si>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</si>
  <si>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</si>
  <si>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</si>
  <si>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</si>
  <si>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</si>
  <si>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</si>
  <si>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</si>
  <si>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</si>
  <si>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</si>
  <si>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</si>
  <si>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</si>
  <si>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</si>
  <si>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</si>
  <si>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</si>
  <si>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</si>
  <si>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</si>
  <si>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</si>
  <si>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</si>
  <si>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</si>
  <si>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</si>
  <si>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</si>
  <si>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</si>
  <si>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</si>
  <si>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</si>
  <si>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</si>
  <si>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</si>
  <si>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</si>
  <si>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</si>
  <si>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</si>
  <si>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</si>
  <si>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</si>
  <si>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</si>
  <si>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</si>
  <si>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</si>
  <si>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</si>
  <si>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</si>
  <si>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</si>
  <si>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</si>
  <si>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</si>
  <si>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</si>
  <si>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</si>
  <si>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</si>
  <si>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</si>
  <si>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</si>
  <si>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</si>
  <si>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</si>
  <si>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</si>
  <si>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</si>
  <si>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</si>
  <si>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</si>
  <si>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</si>
  <si>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</si>
  <si>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</si>
  <si>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</si>
  <si>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</si>
  <si>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</si>
  <si>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</si>
  <si>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</si>
  <si>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</si>
  <si>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</si>
  <si>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</si>
  <si>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</si>
  <si>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</si>
  <si>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</si>
  <si>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</si>
  <si>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</si>
  <si>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</si>
  <si>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</si>
  <si>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</si>
  <si>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</si>
  <si>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</si>
  <si>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</si>
  <si>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</si>
  <si>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</si>
  <si>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</si>
  <si>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</si>
  <si>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</si>
  <si>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</si>
  <si>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</si>
  <si>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</si>
  <si>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</si>
  <si>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</si>
  <si>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</si>
  <si>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</si>
  <si>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</si>
  <si>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</si>
  <si>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</si>
  <si>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</si>
  <si>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</si>
  <si>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</si>
  <si>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</si>
  <si>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</si>
  <si>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</si>
  <si>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</si>
  <si>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</si>
  <si>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</si>
  <si>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</si>
  <si>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</si>
  <si>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</si>
  <si>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</si>
  <si>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</si>
  <si>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</si>
  <si>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</si>
  <si>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</si>
  <si>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</si>
  <si>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</si>
  <si>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</si>
  <si>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</si>
  <si>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</si>
  <si>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</si>
  <si>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</si>
  <si>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</si>
  <si>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</si>
  <si>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</si>
  <si>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</si>
  <si>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</si>
  <si>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</si>
  <si>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</si>
  <si>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</si>
  <si>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</si>
  <si>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</si>
  <si>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</si>
  <si>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</si>
  <si>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</si>
  <si>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</si>
  <si>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</si>
  <si>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</si>
  <si>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</si>
  <si>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</si>
  <si>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</si>
  <si>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</si>
  <si>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</si>
  <si>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</si>
  <si>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</si>
  <si>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</si>
  <si>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</si>
  <si>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</si>
  <si>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</si>
  <si>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</si>
  <si>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</si>
  <si>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</si>
  <si>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</si>
  <si>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</si>
  <si>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</si>
  <si>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</si>
  <si>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</si>
  <si>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</si>
  <si>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</si>
  <si>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</si>
  <si>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</si>
  <si>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</si>
  <si>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</si>
  <si>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</si>
  <si>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</si>
  <si>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</si>
  <si>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</si>
  <si>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</si>
  <si>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</si>
  <si>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</si>
  <si>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</si>
  <si>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</si>
  <si>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</si>
  <si>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</si>
  <si>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</si>
  <si>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</si>
  <si>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</si>
  <si>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</si>
  <si>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</si>
  <si>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</si>
  <si>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</si>
  <si>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</si>
  <si>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</si>
  <si>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</si>
  <si>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</si>
  <si>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</si>
  <si>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</si>
  <si>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</si>
  <si>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</si>
  <si>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</si>
  <si>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</si>
  <si>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</si>
  <si>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</si>
  <si>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</si>
  <si>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</si>
  <si>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</si>
  <si>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</si>
  <si>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</si>
  <si>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</si>
  <si>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</si>
  <si>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</si>
  <si>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</si>
  <si>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</si>
  <si>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</si>
  <si>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</si>
  <si>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</si>
  <si>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</si>
  <si>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</si>
  <si>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</si>
  <si>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</si>
  <si>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</si>
  <si>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</si>
  <si>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</si>
  <si>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</si>
  <si>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</si>
  <si>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</si>
  <si>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</si>
  <si>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</si>
  <si>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</si>
  <si>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</si>
  <si>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</si>
  <si>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</si>
  <si>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</si>
  <si>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</si>
  <si>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</si>
  <si>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</si>
  <si>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</si>
  <si>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</si>
  <si>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</si>
  <si>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</si>
  <si>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</si>
  <si>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</si>
  <si>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</si>
  <si>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</si>
  <si>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</si>
  <si>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</si>
  <si>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</si>
  <si>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</si>
  <si>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</si>
  <si>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</si>
  <si>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</si>
  <si>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</si>
  <si>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</si>
  <si>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</si>
  <si>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</si>
  <si>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</si>
  <si>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</si>
  <si>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</si>
  <si>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</si>
  <si>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</si>
  <si>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</si>
  <si>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</si>
  <si>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</si>
  <si>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</si>
  <si>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</si>
  <si>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</si>
  <si>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</si>
  <si>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</si>
  <si>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</si>
  <si>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</si>
  <si>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</si>
  <si>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</si>
  <si>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</si>
  <si>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</si>
  <si>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</si>
  <si>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</si>
  <si>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</si>
  <si>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</si>
  <si>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</si>
  <si>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</si>
  <si>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</si>
  <si>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</si>
  <si>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</si>
  <si>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</si>
  <si>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</si>
  <si>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</si>
  <si>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</si>
  <si>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</si>
  <si>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</si>
  <si>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</si>
  <si>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</si>
  <si>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</si>
  <si>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</si>
  <si>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</si>
  <si>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</si>
  <si>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</si>
  <si>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</si>
  <si>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</si>
  <si>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</si>
  <si>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</si>
  <si>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</si>
  <si>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</si>
  <si>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</si>
  <si>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</si>
  <si>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</si>
  <si>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</si>
  <si>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</si>
  <si>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</si>
  <si>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</si>
  <si>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</si>
  <si>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</si>
  <si>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</si>
  <si>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</si>
  <si>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</si>
  <si>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</si>
  <si>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</si>
  <si>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</si>
  <si>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</si>
  <si>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</si>
  <si>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</si>
  <si>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</si>
  <si>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</si>
  <si>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</si>
  <si>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</si>
  <si>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</si>
  <si>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</si>
  <si>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</si>
  <si>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</si>
  <si>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</si>
  <si>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</si>
  <si>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</si>
  <si>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</si>
  <si>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</si>
  <si>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</si>
  <si>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</si>
  <si>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</si>
  <si>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</si>
  <si>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</si>
  <si>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</si>
  <si>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</si>
  <si>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</si>
  <si>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</si>
  <si>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</si>
  <si>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</si>
  <si>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</si>
  <si>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</si>
  <si>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</si>
  <si>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</si>
  <si>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</si>
  <si>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</si>
  <si>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</si>
  <si>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</si>
  <si>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</si>
  <si>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</si>
  <si>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</si>
  <si>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</si>
  <si>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</si>
  <si>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</si>
  <si>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</si>
  <si>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</si>
  <si>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</si>
  <si>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</si>
  <si>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</si>
  <si>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</si>
  <si>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</si>
  <si>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</si>
  <si>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</si>
  <si>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</si>
  <si>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</si>
  <si>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</si>
  <si>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</si>
  <si>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</si>
  <si>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</si>
  <si>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</si>
  <si>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</si>
  <si>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</si>
  <si>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</si>
  <si>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</si>
  <si>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</si>
  <si>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</si>
  <si>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</si>
  <si>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</si>
  <si>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</si>
  <si>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</si>
  <si>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</si>
  <si>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</si>
  <si>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</si>
  <si>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</si>
  <si>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</si>
  <si>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</si>
  <si>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</si>
  <si>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</si>
  <si>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</si>
  <si>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</si>
  <si>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</si>
  <si>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</si>
  <si>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</si>
  <si>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</si>
  <si>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</si>
  <si>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</si>
  <si>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</si>
  <si>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</si>
  <si>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</si>
  <si>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</si>
  <si>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</si>
  <si>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</si>
  <si>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</si>
  <si>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</si>
  <si>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</si>
  <si>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</si>
  <si>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</si>
  <si>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</si>
  <si>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</si>
  <si>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</si>
  <si>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</si>
  <si>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</si>
  <si>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</si>
  <si>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</si>
  <si>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</si>
  <si>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</si>
  <si>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</si>
  <si>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</si>
  <si>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</si>
  <si>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</si>
  <si>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</si>
  <si>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</si>
  <si>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</si>
  <si>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</si>
  <si>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</si>
  <si>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</si>
  <si>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</si>
  <si>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</si>
  <si>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</si>
  <si>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</si>
  <si>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</si>
  <si>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</si>
  <si>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</si>
  <si>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</si>
  <si>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</si>
  <si>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</si>
  <si>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</si>
  <si>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</si>
  <si>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</si>
  <si>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</si>
  <si>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</si>
  <si>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</si>
  <si>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</si>
  <si>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</si>
  <si>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</si>
  <si>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</si>
  <si>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</si>
  <si>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</si>
  <si>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</si>
  <si>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</si>
  <si>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</si>
  <si>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</si>
  <si>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</si>
  <si>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</si>
  <si>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</si>
  <si>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</si>
  <si>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</si>
  <si>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</si>
  <si>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</si>
  <si>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</si>
  <si>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</si>
  <si>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</si>
  <si>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</si>
  <si>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</si>
  <si>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</si>
  <si>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</si>
  <si>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</si>
  <si>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</si>
  <si>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</si>
  <si>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</si>
  <si>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</si>
  <si>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</si>
  <si>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</si>
  <si>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</si>
  <si>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</si>
  <si>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</si>
  <si>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</si>
  <si>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</si>
  <si>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</si>
  <si>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</si>
  <si>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</si>
  <si>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</si>
  <si>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</si>
  <si>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</si>
  <si>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</si>
  <si>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</si>
  <si>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</si>
  <si>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</si>
  <si>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</si>
  <si>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</si>
  <si>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</si>
  <si>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</si>
  <si>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</si>
  <si>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</si>
  <si>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</si>
  <si>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</si>
  <si>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</si>
  <si>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</si>
  <si>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</si>
  <si>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</si>
  <si>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</si>
  <si>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</si>
  <si>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</si>
  <si>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</si>
  <si>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</si>
  <si>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</si>
  <si>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</si>
  <si>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</si>
  <si>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</si>
  <si>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</si>
  <si>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</si>
  <si>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</si>
  <si>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</si>
  <si>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</si>
  <si>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</si>
  <si>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</si>
  <si>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</si>
  <si>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</si>
  <si>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</si>
  <si>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</si>
  <si>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</si>
  <si>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</si>
  <si>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</si>
  <si>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</si>
  <si>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</si>
  <si>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</si>
  <si>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</si>
  <si>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</si>
  <si>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</si>
  <si>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</si>
  <si>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</si>
  <si>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</si>
  <si>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</si>
  <si>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</si>
  <si>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</si>
  <si>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</si>
  <si>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</si>
  <si>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</si>
  <si>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</si>
  <si>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</si>
  <si>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</si>
  <si>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</si>
  <si>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</si>
  <si>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</si>
  <si>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</si>
  <si>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</si>
  <si>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</si>
  <si>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</si>
  <si>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</si>
  <si>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</si>
  <si>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</si>
  <si>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</si>
  <si>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</si>
  <si>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</si>
  <si>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</si>
  <si>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</si>
  <si>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</si>
  <si>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</si>
  <si>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</si>
  <si>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</si>
  <si>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</si>
  <si>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</si>
  <si>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</si>
  <si>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</si>
  <si>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</si>
  <si>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</si>
  <si>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</si>
  <si>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</si>
  <si>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</si>
  <si>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</si>
  <si>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</si>
  <si>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</si>
  <si>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</si>
  <si>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</si>
  <si>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</si>
  <si>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</si>
  <si>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</si>
  <si>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</si>
  <si>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</si>
  <si>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</si>
  <si>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</si>
  <si>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</si>
  <si>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</si>
  <si>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</si>
  <si>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</si>
  <si>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</si>
  <si>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</si>
  <si>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</si>
  <si>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</si>
  <si>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</si>
  <si>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</si>
  <si>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</si>
  <si>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</si>
  <si>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</si>
  <si>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</si>
  <si>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</si>
  <si>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</si>
  <si>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</si>
  <si>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</si>
  <si>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</si>
  <si>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</si>
  <si>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</si>
  <si>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</si>
  <si>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</si>
  <si>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</si>
  <si>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</si>
  <si>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</si>
  <si>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</si>
  <si>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</si>
  <si>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</si>
  <si>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</si>
  <si>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</si>
  <si>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</si>
  <si>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</si>
  <si>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</si>
  <si>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</si>
  <si>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</si>
  <si>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</si>
  <si>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</si>
  <si>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</si>
  <si>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</si>
  <si>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</si>
  <si>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</si>
  <si>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</si>
  <si>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</si>
  <si>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</si>
  <si>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</si>
  <si>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</si>
  <si>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</si>
  <si>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</si>
  <si>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</si>
  <si>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</si>
  <si>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</si>
  <si>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</si>
  <si>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</si>
  <si>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</si>
  <si>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</si>
  <si>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</si>
  <si>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</si>
  <si>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</si>
  <si>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</si>
  <si>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</si>
  <si>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</si>
  <si>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</si>
  <si>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</si>
  <si>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</si>
  <si>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</si>
  <si>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</si>
  <si>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</si>
  <si>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</si>
  <si>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</si>
  <si>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</si>
  <si>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</si>
  <si>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</si>
  <si>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</si>
  <si>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</si>
  <si>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</si>
  <si>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</si>
  <si>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</si>
  <si>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</si>
  <si>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</si>
  <si>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</si>
  <si>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</si>
  <si>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</si>
  <si>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</si>
  <si>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</si>
  <si>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</si>
  <si>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</si>
  <si>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</si>
  <si>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</si>
  <si>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</si>
  <si>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</si>
  <si>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</si>
  <si>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</si>
  <si>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</si>
  <si>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</si>
  <si>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</si>
  <si>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</si>
  <si>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</si>
  <si>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</si>
  <si>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</si>
  <si>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</si>
  <si>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</si>
  <si>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</si>
  <si>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</si>
  <si>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</si>
  <si>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</si>
  <si>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</si>
  <si>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</si>
  <si>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</si>
  <si>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</si>
  <si>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</si>
  <si>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</si>
  <si>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</si>
  <si>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</si>
  <si>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</si>
  <si>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</si>
  <si>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</si>
  <si>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</si>
  <si>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</si>
  <si>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</si>
  <si>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</si>
  <si>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</si>
  <si>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</si>
  <si>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</si>
  <si>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</si>
  <si>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</si>
  <si>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</si>
  <si>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</si>
  <si>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</si>
  <si>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</si>
  <si>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</si>
  <si>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</si>
  <si>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</si>
  <si>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</si>
  <si>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</si>
  <si>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</si>
  <si>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</si>
  <si>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</si>
  <si>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</si>
  <si>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</si>
  <si>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</si>
  <si>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</si>
  <si>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</si>
  <si>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</si>
  <si>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</si>
  <si>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</si>
  <si>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</si>
  <si>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</si>
  <si>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</si>
  <si>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</si>
  <si>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</si>
  <si>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</si>
  <si>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</si>
  <si>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</si>
  <si>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</si>
  <si>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</si>
  <si>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</si>
  <si>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</si>
  <si>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</si>
  <si>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</si>
  <si>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</si>
  <si>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</si>
  <si>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</si>
  <si>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</si>
  <si>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</si>
  <si>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</si>
  <si>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</si>
  <si>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</si>
  <si>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</si>
  <si>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</si>
  <si>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</si>
  <si>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</si>
  <si>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</si>
  <si>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</si>
  <si>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</si>
  <si>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</si>
  <si>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</si>
  <si>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</si>
  <si>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</si>
  <si>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</si>
  <si>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</si>
  <si>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</si>
  <si>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</si>
  <si>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</si>
  <si>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</si>
  <si>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</si>
  <si>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</si>
  <si>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</si>
  <si>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</si>
  <si>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</si>
  <si>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</si>
  <si>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</si>
  <si>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</si>
  <si>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</si>
  <si>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</si>
  <si>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</si>
  <si>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</si>
  <si>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</si>
  <si>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</si>
  <si>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</si>
  <si>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</si>
  <si>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</si>
  <si>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</si>
  <si>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</si>
  <si>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</si>
  <si>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</si>
  <si>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</si>
  <si>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</si>
  <si>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</si>
  <si>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</si>
  <si>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</si>
  <si>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</si>
  <si>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</si>
  <si>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</si>
  <si>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</si>
  <si>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</si>
  <si>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</si>
  <si>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</si>
  <si>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</si>
  <si>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</si>
  <si>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</si>
  <si>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</si>
  <si>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</si>
  <si>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</si>
  <si>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</si>
  <si>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</si>
  <si>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</si>
  <si>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</si>
  <si>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</si>
  <si>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</si>
  <si>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</si>
  <si>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</si>
  <si>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</si>
  <si>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</si>
  <si>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</si>
  <si>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</si>
  <si>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</si>
  <si>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</si>
  <si>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</si>
  <si>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</si>
  <si>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</si>
  <si>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</si>
  <si>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</si>
  <si>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</si>
  <si>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</si>
  <si>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</si>
  <si>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</si>
  <si>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</si>
  <si>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</si>
  <si>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</si>
  <si>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</si>
  <si>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</si>
  <si>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</si>
  <si>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</si>
  <si>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</si>
  <si>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</si>
  <si>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</si>
  <si>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</si>
  <si>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</si>
  <si>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</si>
  <si>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</si>
  <si>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</si>
  <si>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</si>
  <si>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</si>
  <si>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</si>
  <si>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</si>
  <si>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</si>
  <si>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</si>
  <si>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</si>
  <si>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</si>
  <si>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</si>
  <si>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</si>
  <si>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</si>
  <si>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</si>
  <si>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</si>
  <si>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</si>
  <si>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</si>
  <si>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</si>
  <si>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</si>
  <si>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</si>
  <si>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</si>
  <si>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</si>
  <si>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</si>
  <si>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</si>
  <si>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</si>
  <si>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</si>
  <si>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</si>
  <si>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</si>
  <si>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</si>
  <si>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</si>
  <si>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</si>
  <si>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</si>
  <si>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</si>
  <si>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</si>
  <si>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</si>
  <si>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</si>
  <si>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</si>
  <si>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</si>
  <si>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</si>
  <si>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</si>
  <si>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</si>
  <si>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</si>
  <si>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</si>
  <si>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</si>
  <si>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</si>
  <si>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</si>
  <si>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</si>
  <si>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</si>
  <si>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</si>
  <si>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</si>
  <si>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</si>
  <si>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</si>
  <si>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</si>
  <si>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</si>
  <si>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</si>
  <si>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</si>
  <si>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</si>
  <si>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</si>
  <si>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</si>
  <si>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</si>
  <si>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</si>
  <si>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</si>
  <si>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</si>
  <si>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</si>
  <si>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</si>
  <si>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</si>
  <si>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</si>
  <si>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</si>
  <si>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</si>
  <si>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</si>
  <si>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</si>
  <si>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</si>
  <si>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</si>
  <si>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</si>
  <si>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</si>
  <si>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</si>
  <si>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</si>
  <si>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</si>
  <si>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</si>
  <si>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</si>
  <si>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</si>
  <si>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</si>
  <si>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</si>
  <si>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</si>
  <si>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</si>
  <si>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</si>
  <si>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</si>
  <si>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</si>
  <si>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</si>
  <si>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</si>
  <si>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</si>
  <si>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</si>
  <si>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</si>
  <si>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</si>
  <si>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</si>
  <si>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</si>
  <si>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</si>
  <si>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</si>
  <si>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</si>
  <si>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</si>
  <si>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</si>
  <si>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</si>
  <si>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</si>
  <si>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</si>
  <si>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</si>
  <si>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</si>
  <si>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</si>
  <si>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</si>
  <si>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</si>
  <si>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</si>
  <si>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</si>
  <si>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</si>
  <si>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</si>
  <si>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</si>
  <si>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</si>
  <si>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</si>
  <si>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</si>
  <si>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</si>
  <si>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</si>
  <si>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</si>
  <si>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</si>
  <si>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</si>
  <si>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</si>
  <si>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</si>
  <si>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</si>
  <si>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</si>
  <si>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</si>
  <si>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</si>
  <si>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</si>
  <si>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</si>
  <si>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</si>
  <si>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</si>
  <si>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</si>
  <si>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</si>
  <si>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</si>
  <si>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</si>
  <si>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</si>
  <si>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</si>
  <si>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</si>
  <si>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</si>
  <si>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</si>
  <si>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</si>
  <si>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</si>
  <si>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</si>
  <si>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</si>
  <si>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</si>
  <si>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</si>
  <si>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</si>
  <si>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</si>
  <si>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</si>
  <si>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</si>
  <si>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</si>
  <si>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</si>
  <si>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</si>
  <si>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</si>
  <si>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</si>
  <si>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</si>
  <si>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</si>
  <si>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</si>
  <si>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</si>
  <si>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</si>
  <si>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</si>
  <si>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</si>
  <si>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</si>
  <si>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</si>
  <si>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</si>
  <si>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</si>
  <si>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</si>
  <si>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</si>
  <si>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</si>
  <si>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</si>
  <si>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</si>
  <si>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</si>
  <si>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</si>
  <si>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</si>
  <si>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</si>
  <si>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</si>
  <si>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</si>
  <si>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</si>
  <si>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</si>
  <si>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</si>
  <si>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</si>
  <si>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</si>
  <si>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</si>
  <si>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</si>
  <si>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</si>
  <si>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</si>
  <si>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</si>
  <si>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</si>
  <si>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</si>
  <si>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</si>
  <si>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</si>
  <si>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</si>
  <si>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</si>
  <si>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</si>
  <si>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</si>
  <si>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</si>
  <si>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</si>
  <si>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</si>
  <si>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</si>
  <si>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</si>
  <si>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</si>
  <si>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</si>
  <si>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</si>
  <si>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</si>
  <si>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</si>
  <si>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</si>
  <si>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</si>
  <si>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</si>
  <si>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</si>
  <si>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</si>
  <si>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</si>
  <si>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</si>
  <si>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</si>
  <si>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</si>
  <si>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</si>
  <si>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</si>
  <si>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</si>
  <si>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</si>
  <si>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</si>
  <si>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</si>
  <si>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</si>
  <si>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</si>
  <si>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</si>
  <si>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</si>
  <si>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</si>
  <si>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</si>
  <si>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</si>
  <si>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</si>
  <si>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</si>
  <si>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</si>
  <si>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</si>
  <si>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</si>
  <si>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</si>
  <si>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</si>
  <si>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</si>
  <si>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</si>
  <si>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</si>
  <si>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</si>
  <si>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</si>
  <si>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</si>
  <si>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</si>
  <si>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</si>
  <si>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</si>
  <si>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</si>
  <si>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</si>
  <si>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</si>
  <si>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</si>
  <si>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</si>
  <si>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</si>
  <si>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</si>
  <si>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</si>
  <si>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</si>
  <si>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</si>
  <si>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</si>
  <si>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</si>
  <si>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</si>
  <si>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</si>
  <si>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</si>
  <si>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</si>
  <si>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</si>
  <si>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</si>
  <si>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</si>
  <si>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</si>
  <si>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</si>
  <si>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</si>
  <si>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</si>
  <si>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</si>
  <si>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</si>
  <si>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</si>
  <si>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</si>
  <si>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</si>
  <si>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</si>
  <si>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</si>
  <si>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</si>
  <si>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</si>
  <si>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</si>
  <si>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</si>
  <si>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</si>
  <si>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</si>
  <si>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</si>
  <si>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</si>
  <si>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</si>
  <si>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</si>
  <si>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</si>
  <si>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</si>
  <si>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</si>
  <si>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</si>
  <si>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</si>
  <si>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</si>
  <si>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</si>
  <si>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</si>
  <si>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</si>
  <si>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</si>
  <si>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</si>
  <si>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</si>
  <si>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</si>
  <si>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</si>
  <si>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</si>
  <si>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</si>
  <si>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</si>
  <si>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</si>
  <si>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</si>
  <si>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</si>
  <si>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</si>
  <si>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</si>
  <si>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</si>
  <si>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</si>
  <si>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</si>
  <si>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</si>
  <si>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</si>
  <si>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</si>
  <si>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</si>
  <si>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</si>
  <si>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</si>
  <si>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</si>
  <si>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</si>
  <si>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</si>
  <si>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</si>
  <si>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</si>
  <si>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</si>
  <si>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</si>
  <si>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</si>
  <si>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</si>
  <si>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</si>
  <si>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</si>
  <si>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</si>
  <si>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</si>
  <si>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</si>
  <si>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</si>
  <si>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</si>
  <si>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</si>
  <si>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</si>
  <si>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</si>
  <si>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</si>
  <si>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</si>
  <si>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</si>
  <si>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</si>
  <si>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</si>
  <si>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</si>
  <si>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</si>
  <si>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</si>
  <si>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</si>
  <si>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</si>
  <si>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</si>
  <si>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</si>
  <si>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</si>
  <si>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</si>
  <si>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</si>
  <si>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</si>
  <si>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</si>
  <si>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</si>
  <si>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</si>
  <si>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</si>
  <si>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</si>
  <si>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</si>
  <si>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</si>
  <si>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</si>
  <si>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</si>
  <si>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</si>
  <si>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</si>
  <si>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</si>
  <si>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</si>
  <si>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</si>
  <si>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</si>
  <si>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</si>
  <si>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</si>
  <si>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</si>
  <si>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</si>
  <si>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</si>
  <si>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</si>
  <si>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</si>
  <si>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</si>
  <si>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</si>
  <si>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</si>
  <si>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</si>
  <si>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</si>
  <si>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</si>
  <si>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</si>
  <si>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</si>
  <si>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</si>
  <si>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</si>
  <si>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</si>
  <si>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</si>
  <si>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</si>
  <si>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</si>
  <si>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</si>
  <si>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</si>
  <si>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</si>
  <si>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</si>
  <si>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</si>
  <si>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</si>
  <si>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</si>
  <si>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</si>
  <si>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</si>
  <si>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</si>
  <si>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</si>
  <si>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</si>
  <si>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</si>
  <si>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</si>
  <si>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</si>
  <si>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</si>
  <si>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</si>
  <si>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</si>
  <si>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</si>
  <si>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</si>
  <si>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</si>
  <si>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</si>
  <si>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</si>
  <si>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</si>
  <si>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</si>
  <si>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</si>
  <si>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</si>
  <si>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</si>
  <si>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</si>
  <si>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</si>
  <si>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</si>
  <si>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</si>
  <si>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</si>
  <si>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</si>
  <si>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</si>
  <si>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</si>
  <si>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</si>
  <si>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</si>
  <si>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</si>
  <si>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</si>
  <si>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</si>
  <si>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</si>
  <si>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</si>
  <si>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</si>
  <si>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</si>
  <si>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</si>
  <si>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</si>
  <si>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</si>
  <si>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</si>
  <si>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</si>
  <si>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</si>
  <si>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</si>
  <si>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</si>
  <si>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</si>
  <si>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</si>
  <si>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</si>
  <si>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</si>
  <si>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</si>
  <si>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</si>
  <si>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</si>
  <si>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</si>
  <si>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</si>
  <si>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</si>
  <si>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</si>
  <si>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</si>
  <si>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</si>
  <si>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</si>
  <si>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</si>
  <si>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</si>
  <si>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</si>
  <si>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</si>
  <si>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</si>
  <si>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</si>
  <si>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</si>
  <si>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</si>
  <si>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</si>
  <si>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</si>
  <si>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</si>
  <si>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</si>
  <si>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</si>
  <si>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</si>
  <si>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</si>
  <si>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</si>
  <si>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</si>
  <si>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</si>
  <si>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</si>
  <si>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</si>
  <si>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</si>
  <si>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</si>
  <si>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</si>
  <si>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</si>
  <si>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</si>
  <si>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</si>
  <si>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</si>
  <si>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</si>
  <si>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</si>
  <si>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</si>
  <si>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</si>
  <si>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</si>
  <si>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</si>
  <si>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</si>
  <si>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</si>
  <si>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</si>
  <si>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</si>
  <si>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</si>
  <si>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</si>
  <si>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</si>
  <si>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</si>
  <si>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</si>
  <si>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</si>
  <si>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</si>
  <si>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</si>
  <si>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</si>
  <si>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</si>
  <si>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</si>
  <si>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</si>
  <si>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</si>
  <si>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</si>
  <si>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</si>
  <si>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</si>
  <si>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</si>
  <si>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</si>
  <si>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</si>
  <si>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</si>
  <si>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</si>
  <si>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</si>
  <si>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</si>
  <si>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</si>
  <si>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</si>
  <si>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</si>
  <si>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</si>
  <si>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</si>
  <si>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</si>
  <si>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</si>
  <si>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</si>
  <si>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</si>
  <si>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</si>
  <si>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</si>
  <si>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</si>
  <si>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</si>
  <si>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</si>
  <si>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</si>
  <si>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</si>
  <si>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</si>
  <si>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</si>
  <si>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</si>
  <si>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</si>
  <si>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</si>
  <si>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</si>
  <si>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</si>
  <si>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</si>
  <si>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</si>
  <si>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</si>
  <si>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</si>
  <si>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</si>
  <si>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</si>
  <si>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</si>
  <si>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</si>
  <si>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</si>
  <si>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</si>
  <si>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</si>
  <si>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</si>
  <si>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</si>
  <si>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</si>
  <si>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</si>
  <si>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</si>
  <si>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</si>
  <si>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</si>
  <si>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</si>
  <si>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</si>
  <si>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</si>
  <si>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</si>
  <si>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</si>
  <si>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</si>
  <si>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</si>
  <si>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</si>
  <si>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</si>
  <si>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</si>
  <si>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</si>
  <si>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</si>
  <si>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</si>
  <si>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</si>
  <si>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</si>
  <si>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</si>
  <si>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</si>
  <si>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</si>
  <si>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</si>
  <si>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</si>
  <si>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</si>
  <si>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</si>
  <si>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</si>
  <si>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</si>
  <si>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</si>
  <si>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</si>
  <si>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</si>
  <si>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</si>
  <si>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</si>
  <si>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</si>
  <si>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</si>
  <si>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</si>
  <si>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</si>
  <si>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</si>
  <si>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</si>
  <si>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</si>
  <si>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</si>
  <si>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</si>
  <si>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</si>
  <si>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</si>
  <si>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</si>
  <si>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</si>
  <si>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</si>
  <si>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</si>
  <si>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</si>
  <si>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</si>
  <si>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</si>
  <si>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</si>
  <si>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</si>
  <si>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</si>
  <si>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</si>
  <si>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</si>
  <si>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</si>
  <si>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</si>
  <si>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</si>
  <si>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</si>
  <si>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</si>
  <si>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</si>
  <si>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</si>
  <si>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</si>
  <si>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</si>
  <si>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</si>
  <si>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</si>
  <si>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</si>
  <si>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</si>
  <si>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</si>
  <si>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</si>
  <si>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</si>
  <si>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</si>
  <si>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</si>
  <si>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</si>
  <si>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</si>
  <si>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</si>
  <si>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</si>
  <si>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</si>
  <si>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</si>
  <si>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</si>
  <si>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</si>
  <si>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</si>
  <si>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</si>
  <si>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</si>
  <si>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</si>
  <si>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</si>
  <si>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</si>
  <si>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</si>
  <si>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</si>
  <si>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</si>
  <si>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</si>
  <si>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</si>
  <si>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</si>
  <si>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</si>
  <si>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</si>
  <si>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</si>
  <si>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</si>
  <si>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</si>
  <si>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</si>
  <si>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</si>
  <si>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</si>
  <si>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</si>
  <si>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</si>
  <si>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</si>
  <si>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</si>
  <si>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</si>
  <si>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</si>
  <si>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</si>
  <si>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</si>
  <si>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</si>
  <si>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</si>
  <si>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</si>
  <si>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</si>
  <si>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</si>
  <si>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</si>
  <si>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</si>
  <si>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</si>
  <si>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</si>
  <si>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</si>
  <si>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</si>
  <si>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</si>
  <si>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</si>
  <si>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</si>
  <si>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</si>
  <si>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</si>
  <si>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</si>
  <si>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</si>
  <si>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</si>
  <si>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</si>
  <si>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</si>
  <si>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</si>
  <si>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</si>
  <si>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</si>
  <si>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</si>
  <si>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</si>
  <si>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</si>
  <si>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</si>
  <si>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</si>
  <si>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</si>
  <si>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</si>
  <si>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</si>
  <si>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</si>
  <si>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</si>
  <si>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</si>
  <si>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</si>
  <si>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</si>
  <si>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</si>
  <si>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</si>
  <si>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</si>
  <si>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</si>
  <si>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</si>
  <si>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</si>
  <si>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</si>
  <si>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</si>
  <si>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</si>
  <si>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</si>
  <si>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</si>
  <si>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</si>
  <si>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</si>
  <si>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</si>
  <si>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</si>
  <si>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</si>
  <si>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</si>
  <si>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</si>
  <si>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</si>
  <si>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</si>
  <si>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</si>
  <si>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</si>
  <si>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</si>
  <si>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</si>
  <si>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</si>
  <si>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</si>
  <si>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</si>
  <si>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</si>
  <si>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</si>
  <si>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</si>
  <si>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</si>
  <si>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</si>
  <si>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</si>
  <si>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</si>
  <si>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</si>
  <si>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</si>
  <si>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</si>
  <si>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</si>
  <si>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</si>
  <si>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</si>
  <si>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</si>
  <si>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</si>
  <si>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</si>
  <si>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</si>
  <si>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</si>
  <si>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</si>
  <si>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</si>
  <si>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</si>
  <si>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</si>
  <si>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</si>
  <si>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</si>
  <si>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</si>
  <si>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</si>
  <si>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</si>
  <si>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</si>
  <si>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</si>
  <si>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</si>
  <si>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</si>
  <si>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</si>
  <si>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</si>
  <si>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</si>
  <si>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</si>
  <si>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</si>
  <si>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</si>
  <si>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</si>
  <si>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</si>
  <si>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</si>
  <si>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</si>
  <si>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</si>
  <si>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</si>
  <si>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</si>
  <si>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</si>
  <si>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</si>
  <si>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</si>
  <si>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</si>
  <si>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</si>
  <si>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</si>
  <si>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</si>
  <si>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</si>
  <si>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</si>
  <si>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</si>
  <si>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</si>
  <si>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</si>
  <si>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</si>
  <si>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</si>
  <si>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</si>
  <si>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</si>
  <si>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</si>
  <si>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</si>
  <si>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</si>
  <si>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</si>
  <si>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</si>
  <si>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</si>
  <si>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</si>
  <si>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</si>
  <si>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</si>
  <si>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</si>
  <si>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</si>
  <si>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</si>
  <si>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</si>
  <si>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</si>
  <si>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</si>
  <si>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</si>
  <si>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</si>
  <si>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</si>
  <si>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</si>
  <si>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</si>
  <si>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</si>
  <si>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</si>
  <si>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</si>
  <si>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</si>
  <si>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</si>
  <si>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</si>
  <si>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</si>
  <si>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</si>
  <si>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</si>
  <si>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</si>
  <si>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</si>
  <si>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</si>
  <si>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</si>
  <si>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</si>
  <si>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</si>
  <si>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</si>
  <si>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</si>
  <si>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</si>
  <si>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</si>
  <si>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</si>
  <si>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</si>
  <si>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</si>
  <si>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</si>
  <si>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</si>
  <si>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</si>
  <si>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</si>
  <si>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</si>
  <si>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</si>
  <si>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</si>
  <si>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</si>
  <si>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</si>
  <si>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</si>
  <si>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</si>
  <si>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</si>
  <si>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</si>
  <si>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</si>
  <si>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</si>
  <si>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</si>
  <si>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</si>
  <si>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</si>
  <si>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</si>
  <si>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</si>
  <si>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</si>
  <si>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</si>
  <si>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</si>
  <si>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</si>
  <si>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</si>
  <si>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</si>
  <si>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</si>
  <si>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</si>
  <si>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</si>
  <si>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</si>
  <si>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</si>
  <si>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</si>
  <si>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</si>
  <si>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</si>
  <si>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</si>
  <si>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</si>
  <si>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</si>
  <si>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</si>
  <si>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</si>
  <si>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</si>
  <si>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</si>
  <si>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</si>
  <si>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</si>
  <si>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</si>
  <si>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</si>
  <si>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</si>
  <si>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</si>
  <si>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</si>
  <si>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</si>
  <si>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</si>
  <si>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</si>
  <si>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</si>
  <si>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</si>
  <si>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</si>
  <si>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</si>
  <si>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</si>
  <si>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</si>
  <si>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</si>
  <si>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</si>
  <si>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</si>
  <si>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</si>
  <si>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</si>
  <si>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</si>
  <si>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</si>
  <si>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</si>
  <si>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</si>
  <si>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</si>
  <si>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</si>
  <si>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</si>
  <si>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</si>
  <si>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</si>
  <si>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</si>
  <si>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</si>
  <si>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</si>
  <si>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</si>
  <si>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</si>
  <si>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</si>
  <si>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</si>
  <si>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</si>
  <si>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</si>
  <si>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</si>
  <si>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</si>
  <si>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</si>
  <si>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</si>
  <si>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</si>
  <si>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</si>
  <si>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</si>
  <si>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</si>
  <si>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</si>
  <si>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</si>
  <si>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</si>
  <si>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</si>
  <si>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</si>
  <si>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</si>
  <si>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</si>
  <si>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</si>
  <si>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</si>
  <si>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</si>
  <si>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</si>
  <si>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</si>
  <si>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</si>
  <si>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</si>
  <si>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</si>
  <si>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</si>
  <si>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</si>
  <si>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</si>
  <si>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</si>
  <si>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</si>
  <si>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</si>
  <si>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</si>
  <si>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</si>
  <si>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</si>
  <si>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</si>
  <si>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</si>
  <si>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</si>
  <si>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</si>
  <si>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</si>
  <si>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</si>
  <si>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</si>
  <si>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</si>
  <si>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</si>
  <si>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</si>
  <si>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</si>
  <si>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</si>
  <si>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</si>
  <si>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</si>
  <si>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</si>
  <si>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</si>
  <si>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</si>
  <si>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</si>
  <si>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</si>
  <si>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</si>
  <si>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</si>
  <si>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</si>
  <si>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</si>
  <si>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</si>
  <si>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</si>
  <si>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</si>
  <si>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</si>
  <si>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</si>
  <si>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</si>
  <si>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</si>
  <si>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</si>
  <si>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</si>
  <si>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</si>
  <si>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</si>
  <si>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</si>
  <si>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</si>
  <si>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</si>
  <si>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</si>
  <si>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</si>
  <si>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</si>
  <si>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</si>
  <si>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</si>
  <si>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</si>
  <si>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</si>
  <si>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</si>
  <si>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</si>
  <si>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</si>
  <si>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</si>
  <si>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</si>
  <si>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</si>
  <si>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</si>
  <si>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</si>
  <si>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</si>
  <si>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</si>
  <si>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</si>
  <si>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</si>
  <si>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</si>
  <si>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</si>
  <si>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</si>
  <si>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</si>
  <si>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</si>
  <si>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</si>
  <si>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</si>
  <si>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</si>
  <si>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</si>
  <si>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</si>
  <si>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</si>
  <si>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</si>
  <si>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</si>
  <si>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</si>
  <si>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</si>
  <si>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</si>
  <si>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</si>
  <si>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</si>
  <si>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</si>
  <si>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</si>
  <si>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</si>
  <si>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</si>
  <si>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</si>
  <si>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</si>
  <si>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</si>
  <si>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</si>
  <si>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</si>
  <si>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</si>
  <si>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</si>
  <si>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</si>
  <si>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</si>
  <si>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</si>
  <si>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</si>
  <si>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</si>
  <si>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</si>
  <si>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</si>
  <si>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</si>
  <si>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</si>
  <si>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</si>
  <si>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</si>
  <si>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</si>
  <si>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</si>
  <si>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</si>
  <si>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</si>
  <si>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</si>
  <si>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</si>
  <si>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</si>
  <si>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</si>
  <si>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</si>
  <si>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</si>
  <si>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</si>
  <si>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</si>
  <si>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</si>
  <si>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</si>
  <si>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</si>
  <si>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</si>
  <si>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</si>
  <si>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</si>
  <si>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</si>
  <si>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</si>
  <si>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</si>
  <si>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</si>
  <si>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</si>
  <si>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</si>
  <si>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</si>
  <si>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</si>
  <si>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</si>
  <si>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</si>
  <si>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</si>
  <si>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</si>
  <si>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</si>
  <si>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</si>
  <si>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</si>
  <si>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</si>
  <si>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</si>
  <si>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</si>
  <si>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</si>
  <si>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</si>
  <si>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</si>
  <si>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</si>
  <si>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</si>
  <si>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</si>
  <si>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</si>
  <si>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</si>
  <si>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</si>
  <si>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</si>
  <si>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</si>
  <si>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</si>
  <si>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</si>
  <si>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</si>
  <si>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</si>
  <si>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</si>
  <si>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</si>
  <si>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</si>
  <si>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</si>
  <si>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</si>
  <si>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</si>
  <si>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</si>
  <si>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</si>
  <si>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</si>
  <si>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</si>
  <si>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</si>
  <si>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</si>
  <si>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</si>
  <si>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</si>
  <si>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</si>
  <si>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</si>
  <si>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</si>
  <si>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</si>
  <si>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</si>
  <si>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</si>
  <si>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</si>
  <si>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</si>
  <si>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</si>
  <si>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</si>
  <si>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</si>
  <si>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</si>
  <si>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</si>
  <si>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</si>
  <si>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</si>
  <si>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</si>
  <si>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</si>
  <si>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</si>
  <si>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</si>
  <si>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</si>
  <si>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</si>
  <si>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</si>
  <si>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</si>
  <si>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</si>
  <si>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</si>
  <si>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</si>
  <si>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</si>
  <si>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</si>
  <si>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</si>
  <si>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</si>
  <si>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</si>
  <si>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</si>
  <si>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</si>
  <si>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</si>
  <si>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</si>
  <si>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</si>
  <si>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</si>
  <si>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</si>
  <si>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</si>
  <si>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</si>
  <si>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</si>
  <si>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</si>
  <si>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</si>
  <si>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</si>
  <si>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</si>
  <si>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</si>
  <si>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</si>
  <si>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</si>
  <si>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</si>
  <si>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</si>
  <si>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</si>
  <si>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</si>
  <si>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</si>
  <si>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</si>
  <si>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</si>
  <si>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</si>
  <si>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</si>
  <si>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</si>
  <si>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</si>
  <si>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</si>
  <si>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</si>
  <si>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</si>
  <si>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</si>
  <si>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</si>
  <si>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</si>
  <si>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</si>
  <si>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</si>
  <si>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</si>
  <si>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</si>
  <si>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</si>
  <si>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</si>
  <si>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</si>
  <si>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</si>
  <si>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</si>
  <si>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</si>
  <si>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</si>
  <si>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</si>
  <si>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</si>
  <si>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</si>
  <si>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</si>
  <si>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</si>
  <si>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</si>
  <si>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</si>
  <si>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</si>
  <si>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</si>
  <si>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</si>
  <si>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</si>
  <si>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</si>
  <si>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</si>
  <si>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</si>
  <si>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</si>
  <si>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</si>
  <si>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</si>
  <si>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</si>
  <si>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</si>
  <si>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</si>
  <si>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</si>
  <si>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</si>
  <si>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</si>
  <si>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</si>
  <si>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</si>
  <si>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</si>
  <si>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</si>
  <si>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</si>
  <si>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</si>
  <si>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</si>
  <si>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</si>
  <si>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</si>
  <si>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</si>
  <si>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</si>
  <si>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</si>
  <si>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</si>
  <si>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</si>
  <si>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</si>
  <si>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</si>
  <si>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</si>
  <si>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</si>
  <si>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</si>
  <si>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</si>
  <si>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</si>
  <si>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</si>
  <si>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</si>
  <si>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</si>
  <si>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</si>
  <si>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</si>
  <si>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</si>
  <si>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</si>
  <si>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</si>
  <si>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</si>
  <si>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</si>
  <si>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</si>
  <si>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</si>
  <si>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</si>
  <si>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</si>
  <si>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</si>
  <si>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</si>
  <si>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</si>
  <si>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</si>
  <si>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</si>
  <si>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</si>
  <si>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</si>
  <si>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</si>
  <si>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</si>
  <si>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</si>
  <si>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</si>
  <si>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</si>
  <si>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</si>
  <si>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</si>
  <si>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</si>
  <si>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</si>
  <si>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</si>
  <si>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</si>
  <si>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</si>
  <si>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</si>
  <si>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</si>
  <si>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</si>
  <si>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</si>
  <si>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</si>
  <si>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</si>
  <si>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</si>
  <si>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</si>
  <si>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</si>
  <si>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</si>
  <si>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</si>
  <si>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</si>
  <si>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</si>
  <si>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</si>
  <si>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</si>
  <si>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</si>
  <si>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</si>
  <si>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</si>
  <si>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</si>
  <si>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</si>
  <si>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</si>
  <si>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</si>
  <si>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</si>
  <si>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</si>
  <si>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</si>
  <si>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</si>
  <si>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</si>
  <si>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</si>
  <si>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</si>
  <si>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</si>
  <si>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</si>
  <si>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</si>
  <si>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</si>
  <si>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</si>
  <si>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</si>
  <si>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</si>
  <si>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</si>
  <si>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</si>
  <si>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</si>
  <si>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</si>
  <si>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</si>
  <si>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</si>
  <si>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</si>
  <si>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</si>
  <si>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</si>
  <si>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</si>
  <si>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</si>
  <si>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</si>
  <si>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</si>
  <si>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</si>
  <si>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</si>
  <si>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</si>
  <si>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</si>
  <si>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</si>
  <si>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</si>
  <si>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</si>
  <si>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</si>
  <si>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</si>
  <si>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</si>
  <si>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</si>
  <si>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</si>
  <si>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</si>
  <si>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</si>
  <si>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</si>
  <si>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</si>
  <si>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</si>
  <si>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</si>
  <si>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</si>
  <si>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</si>
  <si>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</si>
  <si>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</si>
  <si>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</si>
  <si>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</si>
  <si>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</si>
  <si>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</si>
  <si>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</si>
  <si>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</si>
  <si>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</si>
  <si>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</si>
  <si>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</si>
  <si>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</si>
  <si>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</si>
  <si>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</si>
  <si>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</si>
  <si>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</si>
  <si>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</si>
  <si>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</si>
  <si>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</si>
  <si>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</si>
  <si>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</si>
  <si>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</si>
  <si>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</si>
  <si>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</si>
  <si>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</si>
  <si>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</si>
  <si>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</si>
  <si>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</si>
  <si>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</si>
  <si>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</si>
  <si>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</si>
  <si>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</si>
  <si>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</si>
  <si>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</si>
  <si>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</si>
  <si>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</si>
  <si>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</si>
  <si>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</si>
  <si>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</si>
  <si>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</si>
  <si>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</si>
  <si>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</si>
  <si>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</si>
  <si>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</si>
  <si>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</si>
  <si>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</si>
  <si>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</si>
  <si>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</si>
  <si>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</si>
  <si>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</si>
  <si>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</si>
  <si>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</si>
  <si>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</si>
  <si>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</si>
  <si>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</si>
  <si>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</si>
  <si>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</si>
  <si>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</si>
  <si>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</si>
  <si>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</si>
  <si>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</si>
  <si>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</si>
  <si>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</si>
  <si>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</si>
  <si>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</si>
  <si>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</si>
  <si>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</si>
  <si>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</si>
  <si>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</si>
  <si>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</si>
  <si>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</si>
  <si>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</si>
  <si>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</si>
  <si>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</si>
  <si>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</si>
  <si>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</si>
  <si>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</si>
  <si>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</si>
  <si>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</si>
  <si>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</si>
  <si>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</si>
  <si>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</si>
  <si>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</si>
  <si>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</si>
  <si>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</si>
  <si>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</si>
  <si>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</si>
  <si>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</si>
  <si>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</si>
  <si>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</si>
  <si>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</si>
  <si>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</si>
  <si>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</si>
  <si>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</si>
  <si>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</si>
  <si>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</si>
  <si>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</si>
  <si>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</si>
  <si>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</si>
  <si>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</si>
  <si>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</si>
  <si>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</si>
  <si>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</si>
  <si>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</si>
  <si>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</si>
  <si>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</si>
  <si>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</si>
  <si>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</si>
  <si>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</si>
  <si>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</si>
  <si>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</si>
  <si>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</si>
  <si>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</si>
  <si>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</si>
  <si>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</si>
  <si>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</si>
  <si>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</si>
  <si>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</si>
  <si>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</si>
  <si>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</si>
  <si>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</si>
  <si>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</si>
  <si>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</si>
  <si>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</si>
  <si>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</si>
  <si>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</si>
  <si>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</si>
  <si>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</si>
  <si>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</si>
  <si>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</si>
  <si>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</si>
  <si>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</si>
  <si>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</si>
  <si>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</si>
  <si>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</si>
  <si>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</si>
  <si>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</si>
  <si>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</si>
  <si>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</si>
  <si>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</si>
  <si>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</si>
  <si>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</si>
  <si>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</si>
  <si>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</si>
  <si>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</si>
  <si>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</si>
  <si>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</si>
  <si>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</si>
  <si>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</si>
  <si>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</si>
  <si>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</si>
  <si>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</si>
  <si>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</si>
  <si>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</si>
  <si>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</si>
  <si>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</si>
  <si>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</si>
  <si>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</si>
  <si>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</si>
  <si>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</si>
  <si>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</si>
  <si>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</si>
  <si>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</si>
  <si>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</si>
  <si>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</si>
  <si>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</si>
  <si>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</si>
  <si>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</si>
  <si>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</si>
  <si>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</si>
  <si>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</si>
  <si>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</si>
  <si>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</si>
  <si>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</si>
  <si>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</si>
  <si>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</si>
  <si>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</si>
  <si>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</si>
  <si>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</si>
  <si>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</si>
  <si>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</si>
  <si>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</si>
  <si>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</si>
  <si>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</si>
  <si>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</si>
  <si>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</si>
  <si>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</si>
  <si>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</si>
  <si>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</si>
  <si>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</si>
  <si>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</si>
  <si>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</si>
  <si>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</si>
  <si>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</si>
  <si>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</si>
  <si>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</si>
  <si>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</si>
  <si>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</si>
  <si>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</si>
  <si>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</si>
  <si>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</si>
  <si>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</si>
  <si>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</si>
  <si>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</si>
  <si>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</si>
  <si>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</si>
  <si>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</si>
  <si>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</si>
  <si>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</si>
  <si>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</si>
  <si>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</si>
  <si>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</si>
  <si>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</si>
  <si>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</si>
  <si>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</si>
  <si>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</si>
  <si>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</si>
  <si>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</si>
  <si>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</si>
  <si>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</si>
  <si>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</si>
  <si>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</si>
  <si>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</si>
  <si>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</si>
  <si>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</si>
  <si>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</si>
  <si>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</si>
  <si>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</si>
  <si>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</si>
  <si>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</si>
  <si>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</si>
  <si>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</si>
  <si>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</si>
  <si>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</si>
  <si>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</si>
  <si>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</si>
  <si>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</si>
  <si>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</si>
  <si>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</si>
  <si>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</si>
  <si>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</si>
  <si>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</si>
  <si>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</si>
  <si>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</si>
  <si>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</si>
  <si>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</si>
  <si>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</si>
  <si>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</si>
  <si>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</si>
  <si>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</si>
  <si>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</si>
  <si>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</si>
  <si>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</si>
  <si>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</si>
  <si>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</si>
  <si>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</si>
  <si>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</si>
  <si>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</si>
  <si>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</si>
  <si>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</si>
  <si>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</si>
  <si>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</si>
  <si>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</si>
  <si>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</si>
  <si>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</si>
  <si>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</si>
  <si>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</si>
  <si>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</si>
  <si>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</si>
  <si>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</si>
  <si>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</si>
  <si>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</si>
  <si>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</si>
  <si>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</si>
  <si>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</si>
  <si>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</si>
  <si>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</si>
  <si>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</si>
  <si>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</si>
  <si>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</si>
  <si>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</si>
  <si>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</si>
  <si>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</si>
  <si>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</si>
  <si>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</si>
  <si>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</si>
  <si>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</si>
  <si>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</si>
  <si>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</si>
  <si>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</si>
  <si>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</si>
  <si>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</si>
  <si>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</si>
  <si>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</si>
  <si>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</si>
  <si>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</si>
  <si>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</si>
  <si>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</si>
  <si>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</si>
  <si>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</si>
  <si>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</si>
  <si>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</si>
  <si>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</si>
  <si>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</si>
  <si>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</si>
  <si>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</si>
  <si>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</si>
  <si>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</si>
  <si>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</si>
  <si>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</si>
  <si>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</si>
  <si>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</si>
  <si>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</si>
  <si>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</si>
  <si>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</si>
  <si>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</si>
  <si>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</si>
  <si>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</si>
  <si>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</si>
  <si>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</si>
  <si>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</si>
  <si>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</si>
  <si>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</si>
  <si>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</si>
  <si>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</si>
  <si>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</si>
  <si>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</si>
  <si>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</si>
  <si>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</si>
  <si>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</si>
  <si>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</si>
  <si>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</si>
  <si>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</si>
  <si>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</si>
  <si>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</si>
  <si>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</si>
  <si>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</si>
  <si>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</si>
  <si>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</si>
  <si>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</si>
  <si>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</si>
  <si>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</si>
  <si>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</si>
  <si>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</si>
  <si>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</si>
  <si>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</si>
  <si>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</si>
  <si>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</si>
  <si>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</si>
  <si>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</si>
  <si>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</si>
  <si>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</si>
  <si>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</si>
  <si>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</si>
  <si>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</si>
  <si>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</si>
  <si>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</si>
  <si>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</si>
  <si>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</si>
  <si>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</si>
  <si>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</si>
  <si>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</si>
  <si>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</si>
  <si>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</si>
  <si>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</si>
  <si>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</si>
  <si>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</si>
  <si>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</si>
  <si>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</si>
  <si>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</si>
  <si>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</si>
  <si>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</si>
  <si>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</si>
  <si>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</si>
  <si>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</si>
  <si>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</si>
  <si>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</si>
  <si>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</si>
  <si>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</si>
  <si>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</si>
  <si>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</si>
  <si>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</si>
  <si>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</si>
  <si>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</si>
  <si>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</si>
  <si>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</si>
  <si>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</si>
  <si>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</si>
  <si>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</si>
  <si>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</si>
  <si>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</si>
  <si>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</si>
  <si>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</si>
  <si>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</si>
  <si>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</si>
  <si>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</si>
  <si>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</si>
  <si>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</si>
  <si>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</si>
  <si>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</si>
  <si>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</si>
  <si>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</si>
  <si>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</si>
  <si>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</si>
  <si>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</si>
  <si>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</si>
  <si>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</si>
  <si>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</si>
  <si>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</si>
  <si>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</si>
  <si>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</si>
  <si>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</si>
  <si>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</si>
  <si>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</si>
  <si>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</si>
  <si>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</si>
  <si>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</si>
  <si>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</si>
  <si>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</si>
  <si>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</si>
  <si>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</si>
  <si>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</si>
  <si>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</si>
  <si>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</si>
  <si>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</si>
  <si>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</si>
  <si>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</si>
  <si>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</si>
  <si>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</si>
  <si>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</si>
  <si>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</si>
  <si>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</si>
  <si>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</si>
  <si>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</si>
  <si>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</si>
  <si>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</si>
  <si>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</si>
  <si>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</si>
  <si>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</si>
  <si>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</si>
  <si>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</si>
  <si>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</si>
  <si>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</si>
  <si>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</si>
  <si>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</si>
  <si>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</si>
  <si>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</si>
  <si>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</si>
  <si>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</si>
  <si>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</si>
  <si>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</si>
  <si>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</si>
  <si>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</si>
  <si>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</si>
  <si>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</si>
  <si>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</si>
  <si>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</si>
  <si>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</si>
  <si>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</si>
  <si>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</si>
  <si>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</si>
  <si>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</si>
  <si>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</si>
  <si>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</si>
  <si>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</si>
  <si>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</si>
  <si>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</si>
  <si>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</si>
  <si>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</si>
  <si>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</si>
  <si>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</si>
  <si>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</si>
  <si>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</si>
  <si>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</si>
  <si>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</si>
  <si>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</si>
  <si>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</si>
  <si>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</si>
  <si>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</si>
  <si>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</si>
  <si>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</si>
  <si>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</si>
  <si>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</si>
  <si>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</si>
  <si>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</si>
  <si>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</si>
  <si>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</si>
  <si>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</si>
  <si>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</si>
  <si>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</si>
  <si>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</si>
  <si>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</si>
  <si>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</si>
  <si>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</si>
  <si>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</si>
  <si>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</si>
  <si>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</si>
  <si>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</si>
  <si>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</si>
  <si>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</si>
  <si>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</si>
  <si>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</si>
  <si>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</si>
  <si>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</si>
  <si>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</si>
  <si>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</si>
  <si>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</si>
  <si>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</si>
  <si>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</si>
  <si>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</si>
  <si>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</si>
  <si>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</si>
  <si>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</si>
  <si>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</si>
  <si>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</si>
  <si>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</si>
  <si>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</si>
  <si>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</si>
  <si>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</si>
  <si>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</si>
  <si>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</si>
  <si>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</si>
  <si>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</si>
  <si>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</si>
  <si>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</si>
  <si>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</si>
  <si>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</si>
  <si>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</si>
  <si>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</si>
  <si>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</si>
  <si>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</si>
  <si>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</si>
  <si>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</si>
  <si>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</si>
  <si>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</si>
  <si>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</si>
  <si>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</si>
  <si>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</si>
  <si>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</si>
  <si>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</si>
  <si>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</si>
  <si>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</si>
  <si>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</si>
  <si>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</si>
  <si>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</si>
  <si>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</si>
  <si>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</si>
  <si>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</si>
  <si>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</si>
  <si>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</si>
  <si>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</si>
  <si>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</si>
  <si>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</si>
  <si>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</si>
  <si>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</si>
  <si>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</si>
  <si>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</si>
  <si>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</si>
  <si>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</si>
  <si>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</si>
  <si>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</si>
  <si>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</si>
  <si>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</si>
  <si>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</si>
  <si>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</si>
  <si>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</si>
  <si>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</si>
  <si>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</si>
  <si>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</si>
  <si>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</si>
  <si>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</si>
  <si>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</si>
  <si>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</si>
  <si>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</si>
  <si>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</si>
  <si>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</si>
  <si>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</si>
  <si>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</si>
  <si>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</si>
  <si>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</si>
  <si>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</si>
  <si>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</si>
  <si>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</si>
  <si>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</si>
  <si>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</si>
  <si>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</si>
  <si>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</si>
  <si>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</si>
  <si>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</si>
  <si>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</si>
  <si>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</si>
  <si>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</si>
  <si>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</si>
  <si>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</si>
  <si>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</si>
  <si>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</si>
  <si>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</si>
  <si>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</si>
  <si>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</si>
  <si>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</si>
  <si>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</si>
  <si>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</si>
  <si>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</si>
  <si>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</si>
  <si>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</si>
  <si>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90 min </t>
  </si>
  <si>
    <t>PCM-20251208-00000623</t>
  </si>
  <si>
    <t xml:space="preserve">Team on way need 150 min </t>
  </si>
  <si>
    <t>PCM-20251208-00000643</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</si>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</sst>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5" totalsRowShown="0" headerRowDxfId="79" dataDxfId="78" headerRowBorderDxfId="76" tableBorderDxfId="77" totalsRowBorderDxfId="75">
  <autoFilter ref="A1:L2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336.33131539351598</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4.9185763884452172E-2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9922</v>
      </c>
      <c r="E4" s="123" t="s">
        <v>39106</v>
      </c>
      <c r="F4" s="122">
        <v>45999.265844907408</v>
      </c>
      <c r="G4" s="121">
        <f ca="1">IFERROR(NOW()-F4,"-")</f>
        <v>1.3896412034227978E-2</v>
      </c>
      <c r="H4" s="122">
        <v>45999.259340277778</v>
      </c>
      <c r="I4" s="124" t="str">
        <f>IFERROR(VLOOKUP(D4,DB!A:F,6,0),"")</f>
        <v>SCECO</v>
      </c>
      <c r="J4" s="124" t="str">
        <f>IFERROR(VLOOKUP(D4,DB!A:G,7,0),"")</f>
        <v>Dead</v>
      </c>
      <c r="K4" s="120" t="s">
        <v>39111</v>
      </c>
      <c r="L4" s="119" t="str">
        <f>IFERROR(VLOOKUP(D4,DB!A:I,9,0),"")</f>
        <v>Latis</v>
      </c>
    </row>
    <row r="5" spans="1:15" ht="15" customHeight="1">
      <c r="A5" s="125" t="s">
        <v>39112</v>
      </c>
      <c r="B5" s="124" t="str">
        <f>IFERROR(VLOOKUP(D5,DB!A:K,11,0),"")</f>
        <v>R1</v>
      </c>
      <c r="C5" s="124">
        <v>1</v>
      </c>
      <c r="D5" s="56" t="s">
        <v>21621</v>
      </c>
      <c r="E5" s="123" t="s">
        <v>39106</v>
      </c>
      <c r="F5" s="122">
        <v>45999.271354166667</v>
      </c>
      <c r="G5" s="121">
        <f ca="1">IFERROR(NOW()-F5,"-")</f>
        <v>8.38715277495794E-3</v>
      </c>
      <c r="H5" s="122">
        <v>45999.266504629632</v>
      </c>
      <c r="I5" s="124" t="str">
        <f>IFERROR(VLOOKUP(D5,DB!A:F,6,0),"")</f>
        <v>Generator-SG</v>
      </c>
      <c r="J5" s="124" t="str">
        <f>IFERROR(VLOOKUP(D5,DB!A:G,7,0),"")</f>
        <v>Vandalized</v>
      </c>
      <c r="K5" s="120"/>
      <c r="L5" s="119" t="str">
        <f>IFERROR(VLOOKUP(D5,DB!A:I,9,0),"")</f>
        <v>Latis</v>
      </c>
    </row>
    <row r="6" spans="1:15" ht="15" customHeight="1">
      <c r="A6" s="125"/>
      <c r="B6" s="124" t="str">
        <f>IFERROR(VLOOKUP(D6,DB!A:K,11,0),"")</f>
        <v/>
      </c>
      <c r="C6" s="124"/>
      <c r="D6" s="56"/>
      <c r="E6" s="123"/>
      <c r="F6" s="122"/>
      <c r="G6" s="121">
        <f ca="1">IFERROR(NOW()-F6,"-")</f>
        <v>45999.279741319442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45999.279741319442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45999.279741319442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45999.279741319442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45999.279741319442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45999.279741319442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45999.279741319442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45999.279741319442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45999.279741319442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45999.279741319442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45999.279741319442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45999.279741319442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45999.279741319442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45999.279741319442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45999.279741319442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45999.279741319442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45999.279741319442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45999.279741319442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45999.279741319442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45999.279741319442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45999.279741319442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45999.279741319442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45999.279741319442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45999.279741319442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45999.279741319442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45999.279741319442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45999.279741319442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45999.279741319442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45999.279741319442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45999.279741319442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45999.279741319442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45999.279741319442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45999.279741319442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45999.279741319442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45999.279741319442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45999.279741319442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45999.279741319442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45999.279741319442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45999.279741319442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45999.279741319442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45999.279741319442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45999.279741319442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45999.279741319442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45999.279741319442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45999.279741319442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45999.279741319442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45999.279741319442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45999.279741319442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45999.279741319442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45999.279741319442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45999.279741319442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45999.279741319442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45999.279741319442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45999.279741319442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45999.279741319442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45999.279741319442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45999.279741319442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45999.279741319442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45999.279741319442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45999.279741319442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45999.279741319442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45999.279741319442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45999.279741319442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45999.279741319442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45999.279741319442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45999.279741319442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45999.279741319442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45999.279741319442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45999.279741319442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45999.279741319442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45999.279741319442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45999.279741319442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45999.279741319442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45999.279741319442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45999.279741319442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45999.279741319442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45999.279741319442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45999.279741319442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45999.279741319442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45999.279741319442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45999.279741319442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45999.279741319442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45999.279741319442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45999.279741319442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45999.279741319442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45999.279741319442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45999.279741319442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45999.279741319442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45999.279741319442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45999.279741319442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45999.279741319442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45999.279741319442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45999.279741319442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45999.279741319442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45999.279741319442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45999.279741319442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45999.279741319442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45999.279741319442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45999.279741319442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45999.279741319442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45999.279741319442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45999.279741319442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45999.279741319442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45999.279741319442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45999.279741319442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45999.279741319442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45999.279741319442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45999.279741319442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45999.279741319442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45999.279741319442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45999.279741319442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45999.279741319442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45999.279741319442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45999.279741319442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45999.279741319442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45999.279741319442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45999.279741319442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45999.279741319442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45999.279741319442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45999.279741319442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45999.279741319442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45999.279741319442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45999.279741319442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45999.279741319442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45999.279741319442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45999.279741319442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45999.279741319442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45999.279741319442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45999.279741319442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45999.279741319442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45999.279741319442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45999.279741319442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45999.279741319442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45999.279741319442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45999.279741319442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45999.279741319442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45999.279741319442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45999.279741319442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45999.279741319442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45999.279741319442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45999.279741319442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45999.279741319442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45999.279741319442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45999.279741319442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45999.279741319442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45999.279741319442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45999.279741319442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45999.279741319442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45999.279741319442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45999.279741319442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45999.279741319442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45999.279741319442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45999.279741319442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45999.279741319442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45999.279741319442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45999.279741319442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45999.279741319442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45999.279741319442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45999.279741319442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45999.279741319442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45999.279741319442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45999.279741319442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45999.279741319442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45999.279741319442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45999.279741319442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45999.279741319442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45999.279741319442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45999.279741319442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45999.279741319442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45999.279741319442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45999.279741319442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45999.279741319442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45999.279741319442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45999.279741319442</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8CE15F01-C3A2-44D1-91E7-0EF1D3774A9C}"/>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5"/>
  <sheetViews>
    <sheetView tabSelected="1" topLeftCell="I128"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39114</v>
      </c>
      <c r="F2" s="71">
        <v>45322.056979166664</v>
      </c>
      <c r="G2" s="72" t="s">
        <v>39115</v>
      </c>
      <c r="H2" s="83">
        <v>45322.050729166665</v>
      </c>
      <c r="I2" s="58" t="s">
        <v>88</v>
      </c>
      <c r="J2" s="58" t="s">
        <v>65</v>
      </c>
      <c r="K2" s="82" t="s">
        <v>39116</v>
      </c>
      <c r="L2" s="58" t="s">
        <v>8215</v>
      </c>
    </row>
    <row r="3" spans="1:12" ht="31.5" customHeight="1">
      <c r="A3" s="58" t="s">
        <v>39117</v>
      </c>
      <c r="B3" s="58" t="str">
        <f>IFERROR(VLOOKUP(D3,DB!A:K,11,0),"")</f>
        <v>R2</v>
      </c>
      <c r="C3" s="58">
        <v>1</v>
      </c>
      <c r="D3" s="58" t="s">
        <v>25669</v>
      </c>
      <c r="E3" s="81" t="s">
        <v>39106</v>
      </c>
      <c r="F3" s="71">
        <v>45824.999837962961</v>
      </c>
      <c r="G3" s="72">
        <f t="shared" ref="G3" ca="1" si="0">IFERROR(NOW()-F3,"-")</f>
        <v>174.27990335648065</v>
      </c>
      <c r="H3" s="71">
        <v>45824.993587962963</v>
      </c>
      <c r="I3" s="58" t="str">
        <f>IFERROR(VLOOKUP(D3,DB!A:F,6,0),"")</f>
        <v>Generator-SG</v>
      </c>
      <c r="J3" s="58" t="str">
        <f>IFERROR(VLOOKUP(D3,DB!A:G,7,0),"")</f>
        <v>Good</v>
      </c>
      <c r="K3" s="82" t="s">
        <v>39118</v>
      </c>
      <c r="L3" s="58" t="str">
        <f>IFERROR(VLOOKUP(D3,DB!A:I,9,0),"")</f>
        <v>Latis</v>
      </c>
    </row>
    <row r="4" spans="1:12" ht="31.5" customHeight="1">
      <c r="A4" s="96" t="s">
        <v>39119</v>
      </c>
      <c r="B4" s="18" t="str">
        <f>IFERROR(VLOOKUP(D4,DB!A:K,11,0),"")</f>
        <v>R2</v>
      </c>
      <c r="C4" s="18">
        <v>1</v>
      </c>
      <c r="D4" s="18" t="s">
        <v>17800</v>
      </c>
      <c r="E4" s="81" t="s">
        <v>39106</v>
      </c>
      <c r="F4" s="97">
        <v>45984.387418981481</v>
      </c>
      <c r="G4" s="98">
        <f ca="1">IFERROR(NOW()-F4,"-")</f>
        <v>14.89232233796065</v>
      </c>
      <c r="H4" s="97">
        <v>45984.381168981483</v>
      </c>
      <c r="I4" s="18" t="str">
        <f>IFERROR(VLOOKUP(D4,DB!A:F,6,0),"")</f>
        <v>SCECO</v>
      </c>
      <c r="J4" s="18" t="str">
        <f>IFERROR(VLOOKUP(D4,DB!A:G,7,0),"")</f>
        <v>Vandalized</v>
      </c>
      <c r="K4" s="19" t="s">
        <v>39120</v>
      </c>
      <c r="L4" s="18" t="str">
        <f>IFERROR(VLOOKUP(D4,DB!A:I,9,0),"")</f>
        <v>Latis</v>
      </c>
    </row>
    <row r="5" spans="1:12" s="151" customFormat="1" ht="31.5" customHeight="1">
      <c r="A5" s="152" t="s">
        <v>39121</v>
      </c>
      <c r="B5" s="58" t="str">
        <f>IFERROR(VLOOKUP(D5,DB!A:K,11,0),"")</f>
        <v>R2</v>
      </c>
      <c r="C5" s="58">
        <v>1</v>
      </c>
      <c r="D5" s="58" t="s">
        <v>22828</v>
      </c>
      <c r="E5" s="81" t="s">
        <v>39122</v>
      </c>
      <c r="F5" s="71">
        <v>45997.355381944442</v>
      </c>
      <c r="G5" s="72">
        <f ca="1">IFERROR(NOW()-F5,"-")</f>
        <v>1.9243593749997672</v>
      </c>
      <c r="H5" s="71">
        <v>45997.339432870373</v>
      </c>
      <c r="I5" s="58" t="str">
        <f>IFERROR(VLOOKUP(D5,DB!A:F,6,0),"")</f>
        <v>SCECO</v>
      </c>
      <c r="J5" s="58" t="str">
        <f>IFERROR(VLOOKUP(D5,DB!A:G,7,0),"")</f>
        <v>Dead</v>
      </c>
      <c r="K5" s="82" t="s">
        <v>39123</v>
      </c>
      <c r="L5" s="58" t="str">
        <f>IFERROR(VLOOKUP(D5,DB!A:I,9,0),"")</f>
        <v>Latis</v>
      </c>
    </row>
    <row r="6" spans="1:12" ht="31.5" customHeight="1">
      <c r="A6" s="96"/>
      <c r="B6" s="18" t="str">
        <f>IFERROR(VLOOKUP(D6,DB!A:K,11,0),"")</f>
        <v/>
      </c>
      <c r="C6" s="18"/>
      <c r="D6" s="18"/>
      <c r="E6" s="81"/>
      <c r="F6" s="97"/>
      <c r="G6" s="98">
        <f t="shared" ref="G6:G66" ca="1" si="1">IFERROR(NOW()-F6,"-")</f>
        <v>45999.27974085648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t="shared" ca="1" si="1"/>
        <v>45999.27974085648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45999.27974085648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45999.27974085648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45999.27974085648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45999.279741319442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45999.279741319442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45999.279741319442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45999.279741319442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45999.279741319442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45999.279741319442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45999.279741319442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45999.279741319442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45999.279741319442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45999.279741319442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45999.279741319442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45999.279741319442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45999.279741319442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45999.279741319442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45999.279741319442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45999.279741319442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45999.279741319442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45999.279741319442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45999.279741319442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45999.279741319442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45999.279741319442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45999.279741319442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45999.279741319442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45999.279741319442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45999.279741319442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45999.279741319442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45999.279741319442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45999.279741319442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45999.279741319442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45999.279741319442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45999.279741319442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45999.279741319442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45999.279741319442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45999.279741319442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45999.279741319442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45999.279741319442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45999.279741319442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45999.279741319442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45999.279741319442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45999.279741319442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45999.279741319442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45999.279741319442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45999.279741319442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45999.279741319442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45999.279741319442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45999.279741319442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45999.279741319442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45999.279741319442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45999.279741319442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45999.279741319442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45999.279741319442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45999.279741319442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45999.279741319442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45999.279741319442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45999.279741319442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45999.279741319442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ref="G67:G130" ca="1" si="2">IFERROR(NOW()-F67,"-")</f>
        <v>45999.279741319442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ca="1" si="2"/>
        <v>45999.279741319442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45999.279741319442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45999.279741319442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45999.279741319442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45999.279741319442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45999.279741319442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45999.279741319442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45999.279741319442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45999.279741319442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45999.279741319442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45999.279741319442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45999.279741319442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45999.279741319442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45999.279741319442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45999.279741319442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45999.279741319442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45999.279741319442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45999.279741319442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45999.279741319442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45999.279741319442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45999.279741319442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45999.279741319442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45999.279741319442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45999.279741319442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45999.279741319442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45999.279741319442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45999.279741319442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45999.279741319442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45999.279741319442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45999.279741319442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45999.279741319442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45999.279741319442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45999.279741319442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45999.279741319442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45999.279741319442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45999.279741319442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45999.279741319442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45999.279741319442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45999.279741319442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45999.279741319442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45999.279741319442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45999.279741319442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45999.279741319442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45999.279741319442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45999.279741319442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45999.279741319442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45999.279741319442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45999.279741319442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45999.279741319442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45999.279741319442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45999.279741319442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45999.279741319442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45999.279741319442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45999.279741319442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45999.279741319442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45999.279741319442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45999.279741319442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45999.279741319442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45999.279741319442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45999.279741319442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45999.279741319442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45999.279741319442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45999.279741319442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ref="G131:G137" ca="1" si="3">IFERROR(NOW()-F131,"-")</f>
        <v>45999.279741319442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ca="1" si="3"/>
        <v>45999.279741319442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45999.279741319442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45999.279741319442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45999.279741319442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45999.279741319442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45999.279741319442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45999.279741319442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45999.279741319442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45999.279741319442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45999.279741319442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45999.279741319442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45999.279741319442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45999.279741319442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45999.279741319442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45999.279741319442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45999.279741319442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45999.279741319442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45999.279741319442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45999.279741319442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45999.279741319442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45999.279741319442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45999.279741319442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45999.279741319442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45999.279741319442</v>
      </c>
      <c r="H155" s="97"/>
      <c r="I155" s="18" t="str">
        <f>IFERROR(VLOOKUP(D155,DB!A:F,6,0),"")</f>
        <v/>
      </c>
      <c r="J155" s="18" t="str">
        <f>IFERROR(VLOOKUP(D155,DB!A:G,7,0),"")</f>
        <v/>
      </c>
      <c r="K155" s="19"/>
      <c r="L155" s="18" t="str">
        <f>IFERROR(VLOOKUP(D155,DB!A:I,9,0),"")</f>
        <v/>
      </c>
    </row>
    <row r="156" spans="1:12" ht="31.5" customHeight="1">
      <c r="A156" s="146"/>
      <c r="B156" s="147" t="str">
        <f>IFERROR(VLOOKUP(D156,DB!A:K,11,0),"")</f>
        <v/>
      </c>
      <c r="C156" s="147"/>
      <c r="D156" s="147"/>
      <c r="E156" s="147"/>
      <c r="F156" s="148"/>
      <c r="G156" s="149">
        <f ca="1">IFERROR(NOW()-F156,"-")</f>
        <v>45999.279741319442</v>
      </c>
      <c r="H156" s="148"/>
      <c r="I156" s="147" t="str">
        <f>IFERROR(VLOOKUP(D156,DB!A:F,6,0),"")</f>
        <v/>
      </c>
      <c r="J156" s="147" t="str">
        <f>IFERROR(VLOOKUP(D156,DB!A:G,7,0),"")</f>
        <v/>
      </c>
      <c r="K156" s="150"/>
      <c r="L156" s="147" t="str">
        <f>IFERROR(VLOOKUP(D156,DB!A:I,9,0),"")</f>
        <v/>
      </c>
    </row>
    <row r="157" spans="1:12" ht="31.5" customHeight="1">
      <c r="A157" s="96"/>
      <c r="B157" s="18" t="str">
        <f>IFERROR(VLOOKUP(D157,DB!A:K,11,0),"")</f>
        <v/>
      </c>
      <c r="C157" s="18"/>
      <c r="D157" s="18"/>
      <c r="E157" s="18"/>
      <c r="F157" s="97"/>
      <c r="G157" s="98">
        <f ca="1">IFERROR(NOW()-F157,"-")</f>
        <v>45999.279741319442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45999.279741319442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45999.279741319442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45999.279741319442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45999.279741319442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45999.279741319442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45999.279741319442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45999.279741319442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45999.279741319442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45999.279741319442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45999.279741319442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45999.279741319442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45999.279741319442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45999.279741319442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45999.279741319442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45999.279741319442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45999.279741319442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45999.279741319442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45999.279741319442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45999.279741319442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45999.279741319442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45999.279741319442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45999.279741319442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45999.279741319442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45999.279741319442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45999.279741319442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45999.279741319442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45999.279741319442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45999.279741319442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45999.279741319442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45999.279741319442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45999.279741319442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45999.279741319442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45999.279741319442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45999.279741319442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45999.279741319442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45999.279741319442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45999.279741319442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45999.279741319442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45999.279741319442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45999.279741319442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45999.279741319442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45999.279741319442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45999.279741319442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45999.279741319442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45999.279741319442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45999.279741319442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45999.279741319442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45999.279741319442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45999.279741319442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45999.279741319442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45999.279741319442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45999.279741319442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45999.279741319442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45999.279741319442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45999.279741319442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45999.279741319442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45999.279741319442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45999.279741319442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45999.279741319442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45999.279741319442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45999.279741319442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45999.279741319442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45999.279741319442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45999.279741319442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45999.279741319442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45999.279741319442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45999.279741319442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45999.279741319442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45999.279741319442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45999.279741319442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45999.279741319442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45999.279741319442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45999.279741319442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45999.279741319442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45999.279741319442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45999.279741319442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45999.279741319442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45999.279741319442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45999.279741319442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45999.279741319442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45999.279741319442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45999.279741319442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45999.279741319442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45999.279741319442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45999.279741319442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45999.279741319442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45999.279741319442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45999.279741319442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45999.279741319442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45999.279741319442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45999.279741319442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45999.279741319442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45999.279741319442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45999.279741319442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45999.279741319442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45999.279741319442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45999.279741319442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45999.279741319442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45999.279741319442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45999.279741319442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45999.279741319442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45999.279741319442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45999.279741319442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45999.279741319442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45999.279741319442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45999.279741319442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45999.279741319442</v>
      </c>
      <c r="H264" s="97"/>
      <c r="I264" s="18" t="str">
        <f>IFERROR(VLOOKUP(D264,DB!A:F,6,0),"")</f>
        <v/>
      </c>
      <c r="J264" s="18" t="str">
        <f>IFERROR(VLOOKUP(D264,DB!A:G,7,0),"")</f>
        <v/>
      </c>
      <c r="K264" s="19"/>
      <c r="L264" s="18" t="str">
        <f>IFERROR(VLOOKUP(D264,DB!A:I,9,0),"")</f>
        <v/>
      </c>
    </row>
    <row r="265" spans="1:12" ht="31.5" customHeight="1">
      <c r="A265" s="146"/>
      <c r="B265" s="147" t="str">
        <f>IFERROR(VLOOKUP(D265,DB!A:K,11,0),"")</f>
        <v/>
      </c>
      <c r="C265" s="147"/>
      <c r="D265" s="147"/>
      <c r="E265" s="147"/>
      <c r="F265" s="148"/>
      <c r="G265" s="149">
        <f ca="1">IFERROR(NOW()-F265,"-")</f>
        <v>45999.279741319442</v>
      </c>
      <c r="H265" s="148"/>
      <c r="I265" s="147" t="str">
        <f>IFERROR(VLOOKUP(D265,DB!A:F,6,0),"")</f>
        <v/>
      </c>
      <c r="J265" s="147" t="str">
        <f>IFERROR(VLOOKUP(D265,DB!A:G,7,0),"")</f>
        <v/>
      </c>
      <c r="K265" s="150"/>
      <c r="L265" s="147" t="str">
        <f>IFERROR(VLOOKUP(D265,DB!A:I,9,0),"")</f>
        <v/>
      </c>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6" sqref="E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45999.279741319442</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45999.279741319442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45999.279741319442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45999.279741319442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45999.279741319442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45999.279741319442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45999.279741319442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45999.279741319442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45999.279741319442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45999.279741319442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45999.279741319442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45999.279741319442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45999.279741319442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45999.279741319442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45999.279741319442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45999.279741319442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45999.279741319442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45999.279741319442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45999.279741319442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45999.279741319442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45999.279741319442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45999.279741319442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45999.279741319442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45999.279741319442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45999.279741319442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45999.279741319442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45999.279741319442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45999.279741319442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45999.279741319442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45999.279741319442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45999.279741319442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45999.279741319442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45999.279741319442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45999.279741319442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45999.279741319442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45999.279741319442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45999.279741319442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45999.279741319442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45999.279741319442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45999.279741319442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45999.279741319442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45999.279741319442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45999.279741319442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45999.279741319442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45999.279741319442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45999.279741319442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45999.279741319442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45999.279741319442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45999.279741319442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45999.279741319442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45999.279741319442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45999.279741319442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45999.279741319442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45999.279741319442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45999.279741319442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45999.279741319442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45999.279741319442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45999.279741319442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45999.279741319442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45999.279741319442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45999.279741319442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45999.279741319442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45999.279741319442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45999.279741319442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45999.279741319442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45999.279741319442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45999.279741319442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45999.279741319442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45999.279741319442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45999.279741319442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45999.279741319442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45999.279741319442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45999.279741319442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45999.279741319442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45999.279741319442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45999.279741319442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45999.279741319442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45999.279741319442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45999.279741319442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45999.279741319442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45999.279741319442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45999.279741319442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45999.279741319442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45999.279741319442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45999.279741319442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45999.279741319442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45999.279741319442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45999.279741319442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45999.279741319442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45999.279741319442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45999.279741319442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45999.279741319442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45999.279741319442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45999.279741319442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45999.279741319442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45999.279741319442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45999.279741319442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45999.279741319442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45999.279741319442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45999.279741319442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45999.279741319442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45999.279741319442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45999.279741319442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45999.279741319442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45999.279741319442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45999.279741319442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45999.279741319442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45999.279741319442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45999.279741319442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45999.279741319442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45999.279741319442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45999.279741319442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45999.279741319442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45999.279741319442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45999.279741319442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45999.279741319442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45999.279741319442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45999.279741319442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45999.279741319442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45999.279741319442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45999.279741319442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45999.279741319442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45999.279741319442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45999.279741319442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45999.279741319442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45999.279741319442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45999.279741319442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45999.279741319442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45999.279741319442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45999.279741319442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45999.279741319442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45999.279741319442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45999.279741319442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45999.279741319442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45999.279741319442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45999.279741319442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45999.279741319442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45999.279741319442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45999.279741319442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45999.279741319442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45999.279741319442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45999.279741319442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45999.279741319442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45999.279741319442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45999.279741319442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45999.279741319442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45999.279741319442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45999.279741319442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45999.279741319442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45999.279741319442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45999.279741319442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45999.279741319442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45999.279741319442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45999.279741319442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45999.279741319442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45999.279741319442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45999.279741319442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45999.279741319442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45999.279741319442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45999.279741319442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45999.279741319442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45999.279741319442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45999.279741319442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45999.279741319442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45999.279741319442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45999.279741319442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45999.279741319442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45999.279741319442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45999.279741319442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45999.279741319442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45999.279741319442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45999.279741319442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45999.279741319442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45999.279741319442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45999.279741319442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45999.279741319442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45999.279741319442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45999.279741319442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45999.279741319442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45999.279741319442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45999.279741319442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45999.279741319442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45999.279741319442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45999.279741319442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45999.279741319442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45999.279741319442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45999.279741319442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45999.279741319442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45999.279741319442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45999.279741319442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45999.279741319442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45999.279741319442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45999.279741319442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45999.279741319442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45999.279741319442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45999.279741319442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45999.279741319442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45999.279741319442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45999.279741319442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45999.279741319442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45999.279741319442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45999.279741319442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45999.279741319442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45999.279741319442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45999.279741319442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45999.279741319442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45999.279741319442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45999.279741319442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45999.279741319442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45999.279741319442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45999.279741319442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45999.279741319442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45999.279741319442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45999.279741319442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45999.279741319442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45999.279741319442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45999.279741319442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45999.279741319442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45999.279741319442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45999.279741319442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45999.279741319442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45999.279741319442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45999.279741319442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45999.279741319442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45999.279741319442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45999.279741319442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45999.279741319442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45999.279741319442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45999.279741319442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45999.279741319442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45999.279741319442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45999.279741319442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45999.279741319442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45999.279741319442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45999.279741319442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45999.279741319442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45999.279741319442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45999.279741319442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45999.279741319442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45999.279741319442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45999.279741319442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45999.279741319442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45999.279741319442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45999.279741319442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45999.279741319442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45999.279741319442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45999.279741319442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45999.279741319442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45999.279741319442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45999.279741319442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45999.279741319442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45999.279741319442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45999.279741319442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45999.279741319442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45999.279741319442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45999.279741319442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45999.279741319442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45999.279741319442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45999.279741319442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45999.279741319442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45999.279741319442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45999.279741319442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45999.279741319442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45999.279741319442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45999.279741319442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45999.279741319442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45999.279741319442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45999.279741319442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45999.279741319442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45999.279741319442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45999.279741319442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45999.279741319442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45999.279741319442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45999.279741319442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45999.279741319442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45999.279741319442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45999.279741319442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45999.279741319442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45999.279741319442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45999.279741319442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45999.279741319442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45999.279741319442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45999.279741319442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45999.279741319442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45999.279741319442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45999.279741319442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45999.279741319442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45999.279741319442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45999.279741319442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45999.279741319442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45999.279741319442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45999.279741319442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45999.279741319442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45999.279741319442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45999.279741319442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45999.279741319442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45999.279741319442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45999.279741319442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45999.279741319442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45999.279741319442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45999.279741319442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45999.279741319442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45999.279741319442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45999.279741319442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45999.279741319442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45999.279741319442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45999.279741319442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45999.279741319442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45999.279741319442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45999.279741319442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45999.279741319442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45999.279741319442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45999.279741319442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45999.279741319442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45999.279741319442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45999.279741319442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45999.279741319442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45999.279741319442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45999.279741319442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45999.279741319442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45999.279741319442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45999.279741319442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45999.279741319442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45999.279741319442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45999.279741319442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45999.279741319442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45999.279741319442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45999.279741319442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45999.279741319442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45999.279741319442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45999.279741319442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45999.279741319442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45999.279741319442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45999.279741319442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45999.279741319442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45999.279741319442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45999.279741319442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45999.279741319442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45999.279741319442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45999.279741319442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45999.279741319442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45999.279741319442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45999.279741319442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45999.279741319442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45999.279741319442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45999.279741319442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45999.279741319442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45999.279741319442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45999.279741319442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45999.279741319442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45999.279741319442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45999.279741319442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45999.279741319442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45999.279741319442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45999.279741319442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45999.279741319442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45999.279741319442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45999.279741319442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45999.279741319442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45999.279741319442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45999.279741319442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45999.279741319442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45999.279741319442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45999.279741319442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45999.279741319442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45999.279741319442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45999.279741319442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45999.279741319442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45999.279741319442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45999.279741319442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45999.279741319442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45999.279741319442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45999.279741319442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45999.279741319442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45999.279741319442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45999.279741319442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45999.279741319442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45999.279741319442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45999.279741319442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45999.279741319442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45999.279741319442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45999.279741319442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45999.279741319442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45999.279741319442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45999.279741319442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45999.279741319442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45999.279741319442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45999.279741319442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45999.279741319442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45999.279741319442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45999.279741319442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45999.279741319442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45999.279741319442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45999.279741319442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45999.279741319442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45999.279741319442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45999.279741319442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45999.279741319442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45999.279741319442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45999.279741319442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45999.279741319442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45999.279741319442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45999.279741319442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45999.279741319442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45999.279741319442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45999.279741319442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45999.279741319442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45999.279741319442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45999.279741319442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45999.279741319442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45999.279741319442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45999.279741319442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45999.279741319442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45999.279741319442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45999.279741319442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45999.279741319442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45999.279741319442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45999.279741319442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45999.279741319442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45999.279741319442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45999.279741319442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45999.279741319442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45999.279741319442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45999.279741319442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45999.279741319442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45999.279741319442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45999.279741319442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45999.279741319442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45999.279741319442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45999.279741319442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45999.279741319442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45999.279741319442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45999.279741319442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45999.279741319442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45999.279741319442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45999.279741319442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45999.279741319442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45999.279741319442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45999.279741319442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45999.279741319442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45999.279741319442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45999.279741319442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45999.279741319442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45999.279741319442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45999.279741319442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45999.279741319442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45999.279741319442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45999.279741319442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45999.279741319442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45999.279741319442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45999.279741319442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45999.279741319442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45999.279741319442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45999.279741319442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45999.279741319442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45999.279741319442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45999.279741319442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45999.279741319442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45999.279741319442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45999.279741319442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45999.279741319442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45999.279741319442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45999.279741319442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45999.279741319442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45999.279741319442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45999.279741319442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45999.279741319442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45999.279741319442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45999.279741319442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45999.279741319442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45999.279741319442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45999.279741319442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45999.279741319442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45999.279741319442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45999.279741319442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45999.279741319442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45999.279741319442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45999.279741319442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45999.279741319442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45999.279741319442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45999.279741319442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45999.279741319442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45999.279741319442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45999.279741319442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45999.279741319442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45999.279741319442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45999.279741319442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45999.279741319442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45999.279741319442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45999.279741319442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45999.279741319442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45999.279741319442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45999.279741319442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45999.279741319442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45999.279741319442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45999.279741319442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45999.279741319442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45999.279741319442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45999.279741319442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45999.279741319442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45999.279741319442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45999.279741319442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45999.279741319442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45999.279741319442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45999.279741319442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45999.279741319442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45999.279741319442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45999.279741319442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45999.279741319442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45999.279741319442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45999.279741319442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45999.279741319442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45999.279741319442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45999.279741319442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45999.279741319442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45999.279741319442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45999.279741319442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45999.279741319442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45999.279741319442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45999.279741319442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45999.279741319442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45999.279741319442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45999.279741319442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45999.279741319442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45999.279741319442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45999.279741319442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45999.279741319442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45999.279741319442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45999.279741319442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45999.279741319442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45999.279741319442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45999.279741319442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45999.279741319442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45999.279741319442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45999.279741319442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45999.279741319442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45999.279741319442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45999.279741319442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45999.279741319442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45999.279741319442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45999.279741319442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45999.279741319442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45999.279741319442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45999.279741319442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45999.279741319442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45999.279741319442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45999.279741319442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45999.279741319442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45999.279741319442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45999.279741319442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45999.279741319442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45999.279741319442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45999.279741319442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45999.279741319442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45999.279741319442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45999.279741319442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45999.279741319442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45999.279741319442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45999.279741319442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45999.279741319442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45999.279741319442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45999.279741319442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45999.279741319442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45999.279741319442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45999.279741319442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45999.279741319442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45999.279741319442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45999.279741319442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45999.279741319442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45999.279741319442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45999.279741319442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45999.279741319442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45999.279741319442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45999.279741319442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45999.279741319442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45999.279741319442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45999.279741319442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45999.279741319442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45999.279741319442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45999.279741319442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45999.279741319442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45999.279741319442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45999.279741319442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45999.279741319442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45999.279741319442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45999.279741319442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45999.279741319442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45999.279741319442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45999.279741319442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45999.279741319442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45999.279741319442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45999.279741319442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45999.279741319442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45999.279741319442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45999.279741319442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45999.279741319442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45999.279741319442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45999.279741319442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45999.279741319442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45999.279741319442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45999.279741319442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45999.279741319442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45999.279741319442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45999.279741319442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45999.279741319442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45999.279741319442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45999.279741319442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45999.279741319442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45999.279741319442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45999.279741319442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45999.279741319442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45999.279741319442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45999.279741319442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45999.279741319442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45999.279741319442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45999.279741319442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45999.279741319442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45999.279741319442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45999.279741319442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45999.279741319442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45999.279741319442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45999.279741319442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45999.279741319442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45999.279741319442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45999.279741319442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45999.279741319442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45999.279741319442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45999.279741319442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45999.279741319442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45999.279741319442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45999.279741319442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45999.279741319442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45999.279741319442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45999.279741319442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45999.279741319442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45999.279741319442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45999.279741319442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45999.279741319442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45999.279741319442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45999.279741319442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45999.279741319442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45999.279741319442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45999.279741319442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45999.279741319442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45999.279741319442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45999.279741319442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45999.279741319442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45999.279741319442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45999.279741319442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45999.279741319442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45999.279741319442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45999.279741319442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45999.279741319442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45999.279741319442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45999.279741319442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45999.279741319442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45999.279741319442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45999.279741319442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45999.279741319442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45999.279741319442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45999.279741319442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45999.279741319442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45999.279741319442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45999.279741319442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45999.279741319442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45999.279741319442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45999.279741319442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45999.279741319442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45999.279741319442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45999.279741319442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45999.279741319442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45999.279741319442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45999.279741319442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45999.279741319442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45999.279741319442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45999.279741319442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45999.279741319442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45999.279741319442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45999.279741319442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45999.279741319442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45999.279741319442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45999.279741319442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45999.279741319442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45999.279741319442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45999.279741319442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45999.279741319442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45999.279741319442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45999.279741319442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45999.279741319442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45999.279741319442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45999.279741319442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45999.279741319442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45999.279741319442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45999.279741319442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45999.279741319442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45999.279741319442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45999.279741319442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45999.279741319442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45999.279741319442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45999.279741319442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45999.279741319442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45999.279741319442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45999.279741319442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45999.279741319442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45999.279741319442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45999.279741319442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45999.279741319442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45999.279741319442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45999.279741319442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45999.279741319442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45999.279741319442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45999.279741319442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45999.279741319442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45999.279741319442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45999.279741319442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45999.279741319442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45999.279741319442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45999.279741319442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45999.279741319442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45999.279741319442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45999.279741319442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45999.279741319442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45999.279741319442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45999.279741319442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45999.279741319442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45999.279741319442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45999.279741319442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45999.279741319442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45999.279741319442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45999.279741319442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45999.279741319442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45999.279741319442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45999.279741319442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45999.279741319442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45999.279741319442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45999.279741319442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45999.279741319442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45999.279741319442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45999.279741319442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45999.279741319442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45999.279741319442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45999.279741319442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45999.279741319442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45999.279741319442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45999.279741319442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45999.279741319442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45999.279741319442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45999.279741319442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45999.279741319442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45999.279741319442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45999.279741319442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45999.279741319442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45999.279741319442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45999.279741319442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45999.279741319442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45999.279741319442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45999.279741319442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45999.279741319442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45999.279741319442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45999.279741319442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45999.279741319442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45999.279741319442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45999.279741319442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45999.279741319442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45999.279741319442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45999.279741319442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45999.279741319442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45999.279741319442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45999.279741319442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45999.279741319442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45999.279741319442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45999.279741319442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45999.279741319442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45999.279741319442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45999.279741319442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45999.279741319442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45999.279741319442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45999.279741319442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45999.279741319442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45999.279741319442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45999.279741319442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45999.279741319442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45999.279741319442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45999.279741319442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45999.279741319442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45999.279741319442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45999.279741319442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45999.279741319442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45999.279741319442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45999.279741319442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45999.279741319442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45999.279741319442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45999.279741319442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45999.279741319442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45999.279741319442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45999.279741319442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45999.279741319442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45999.279741319442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45999.279741319442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45999.279741319442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45999.279741435188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45999.279741435188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45999.279741435188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45999.279741435188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45999.279741435188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45999.279741435188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45999.279741435188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45999.279741435188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45999.279741435188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45999.279741435188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45999.279741435188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45999.279741435188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45999.279741435188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45999.279741435188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45999.279741435188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45999.279741435188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45999.279741435188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45999.279741435188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45999.279741435188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45999.279741435188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45999.279741435188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45999.279741435188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45999.279741435188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45999.279741435188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45999.279741435188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45999.279741435188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45999.279741435188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45999.279741435188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45999.279741435188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45999.279741435188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45999.279741435188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45999.279741435188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45999.279741435188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45999.279741435188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45999.279741435188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45999.279741435188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45999.279741435188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45999.279741435188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45999.279741435188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45999.279741435188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45999.279741435188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45999.279741435188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45999.279741435188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45999.279741435188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45999.279741435188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45999.279741435188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45999.279741435188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45999.279741435188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45999.279741435188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45999.279741435188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45999.279741435188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45999.279741435188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45999.279741435188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45999.279741435188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45999.279741435188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45999.279741435188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45999.279741435188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45999.279741435188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45999.279741435188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45999.279741435188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45999.279741435188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45999.279741435188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45999.279741435188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45999.279741435188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45999.279741435188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45999.279741435188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45999.279741435188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45999.279741435188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45999.279741435188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45999.279741435188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45999.279741435188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45999.279741435188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45999.279741435188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45999.279741435188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45999.279741435188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45999.279741435188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45999.279741435188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45999.279741435188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45999.279741435188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45999.279741435188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45999.279741435188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45999.279741435188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45999.279741435188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45999.279741435188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45999.279741435188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45999.279741435188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45999.279741435188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45999.279741435188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45999.279741435188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45999.279741435188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45999.279741435188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45999.279741435188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45999.279741435188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45999.279741435188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45999.279741435188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45999.279741435188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45999.279741435188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45999.279741435188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45999.279741435188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45999.279741435188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45999.279741435188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45999.279741435188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45999.279741435188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45999.279741435188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45999.279741435188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45999.279741435188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45999.279741435188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45999.279741435188</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295.79902372684592</v>
      </c>
      <c r="H2" s="91">
        <v>45703.474768518521</v>
      </c>
      <c r="I2" s="91" t="str">
        <f>IFERROR(VLOOKUP(D2,DB!A:F,6,0),"")</f>
        <v>SCECO</v>
      </c>
      <c r="J2" s="91" t="str">
        <f>IFERROR(VLOOKUP(D2,DB!A:G,7,0),"")</f>
        <v>Dead</v>
      </c>
      <c r="K2" s="93" t="s">
        <v>39125</v>
      </c>
      <c r="L2" s="87" t="str">
        <f>IFERROR(VLOOKUP(D2,DB!A:I,9,0),"")</f>
        <v>Latis</v>
      </c>
    </row>
    <row r="3" spans="1:16" ht="15" customHeight="1">
      <c r="A3" s="107" t="s">
        <v>39126</v>
      </c>
      <c r="B3" s="107" t="str">
        <f>IFERROR(VLOOKUP(D3,DB!A:K,11,0),"")</f>
        <v>R4</v>
      </c>
      <c r="C3" s="89">
        <v>2</v>
      </c>
      <c r="D3" s="87" t="s">
        <v>30656</v>
      </c>
      <c r="E3" s="90" t="s">
        <v>39114</v>
      </c>
      <c r="F3" s="91">
        <v>45997.533333333333</v>
      </c>
      <c r="G3" s="92">
        <f t="shared" ref="G3:G33" ca="1" si="0">IFERROR(NOW()-F3,"")</f>
        <v>1.7464079861092614</v>
      </c>
      <c r="H3" s="91">
        <v>45997.522280092591</v>
      </c>
      <c r="I3" s="107" t="str">
        <f>IFERROR(VLOOKUP(D3,DB!A:F,6,0),"")</f>
        <v>Generator-SG</v>
      </c>
      <c r="J3" s="107" t="str">
        <f>IFERROR(VLOOKUP(D3,DB!A:G,7,0),"")</f>
        <v>Good</v>
      </c>
      <c r="K3" s="93" t="s">
        <v>39127</v>
      </c>
      <c r="L3" s="87" t="str">
        <f>IFERROR(VLOOKUP(D3,DB!A:I,9,0),"")</f>
        <v>Latis</v>
      </c>
    </row>
    <row r="4" spans="1:16" ht="19.5" customHeight="1">
      <c r="A4" s="107" t="s">
        <v>39128</v>
      </c>
      <c r="B4" s="107" t="str">
        <f>IFERROR(VLOOKUP(D4,DB!A:K,11,0),"")</f>
        <v>R4</v>
      </c>
      <c r="C4" s="89">
        <v>2</v>
      </c>
      <c r="D4" s="87" t="s">
        <v>32943</v>
      </c>
      <c r="E4" s="90" t="s">
        <v>39106</v>
      </c>
      <c r="F4" s="91">
        <v>45998.79414351852</v>
      </c>
      <c r="G4" s="92">
        <f t="shared" ca="1" si="0"/>
        <v>0.48559780092182336</v>
      </c>
      <c r="H4" s="91">
        <v>45998.664027777777</v>
      </c>
      <c r="I4" s="107" t="str">
        <f>IFERROR(VLOOKUP(D4,DB!A:F,6,0),"")</f>
        <v>SCECO</v>
      </c>
      <c r="J4" s="107" t="str">
        <f>IFERROR(VLOOKUP(D4,DB!A:G,7,0),"")</f>
        <v>Vandalized</v>
      </c>
      <c r="K4" s="93" t="s">
        <v>39129</v>
      </c>
      <c r="L4" s="87" t="str">
        <f>IFERROR(VLOOKUP(D4,DB!A:I,9,0),"")</f>
        <v>Latis</v>
      </c>
    </row>
    <row r="5" spans="1:16" ht="30.75">
      <c r="A5" s="107" t="s">
        <v>39130</v>
      </c>
      <c r="B5" s="107" t="str">
        <f>IFERROR(VLOOKUP(D5,DB!A:K,11,0),"")</f>
        <v>R4</v>
      </c>
      <c r="C5" s="89">
        <v>4</v>
      </c>
      <c r="D5" s="87" t="s">
        <v>36347</v>
      </c>
      <c r="E5" s="90" t="s">
        <v>39106</v>
      </c>
      <c r="F5" s="91"/>
      <c r="G5" s="92">
        <f t="shared" ca="1" si="0"/>
        <v>45999.279741319442</v>
      </c>
      <c r="H5" s="91">
        <v>45998.995138888888</v>
      </c>
      <c r="I5" s="107" t="str">
        <f>IFERROR(VLOOKUP(D5,DB!A:F,6,0),"")</f>
        <v>Generator-SG</v>
      </c>
      <c r="J5" s="107" t="str">
        <f>IFERROR(VLOOKUP(D5,DB!A:G,7,0),"")</f>
        <v>In progress</v>
      </c>
      <c r="K5" s="93" t="s">
        <v>39131</v>
      </c>
      <c r="L5" s="87" t="str">
        <f>IFERROR(VLOOKUP(D5,DB!A:I,9,0),"")</f>
        <v>Latis</v>
      </c>
    </row>
    <row r="6" spans="1:16" ht="30.75">
      <c r="A6" s="107" t="s">
        <v>39130</v>
      </c>
      <c r="B6" s="107" t="str">
        <f>IFERROR(VLOOKUP(D6,DB!A:K,11,0),"")</f>
        <v>R4</v>
      </c>
      <c r="C6" s="89">
        <v>3</v>
      </c>
      <c r="D6" s="87" t="s">
        <v>36247</v>
      </c>
      <c r="E6" s="90" t="s">
        <v>39106</v>
      </c>
      <c r="F6" s="91"/>
      <c r="G6" s="92">
        <f t="shared" ca="1" si="0"/>
        <v>45999.279741319442</v>
      </c>
      <c r="H6" s="91">
        <v>45999.038888888892</v>
      </c>
      <c r="I6" s="107" t="str">
        <f>IFERROR(VLOOKUP(D6,DB!A:F,6,0),"")</f>
        <v>SCECO</v>
      </c>
      <c r="J6" s="107" t="str">
        <f>IFERROR(VLOOKUP(D6,DB!A:G,7,0),"")</f>
        <v>Dead</v>
      </c>
      <c r="K6" s="93" t="s">
        <v>39132</v>
      </c>
      <c r="L6" s="87" t="str">
        <f>IFERROR(VLOOKUP(D6,DB!A:I,9,0),"")</f>
        <v>Latis</v>
      </c>
    </row>
    <row r="7" spans="1:16" ht="15" customHeight="1">
      <c r="A7" s="107" t="s">
        <v>39130</v>
      </c>
      <c r="B7" s="107" t="str">
        <f>IFERROR(VLOOKUP(D7,DB!A:K,11,0),"")</f>
        <v>R4</v>
      </c>
      <c r="C7" s="89">
        <v>1</v>
      </c>
      <c r="D7" s="87" t="s">
        <v>36372</v>
      </c>
      <c r="E7" s="90" t="s">
        <v>39106</v>
      </c>
      <c r="F7" s="91"/>
      <c r="G7" s="92">
        <f t="shared" ca="1" si="0"/>
        <v>45999.279741319442</v>
      </c>
      <c r="H7" s="91">
        <v>45998.995856481481</v>
      </c>
      <c r="I7" s="107" t="str">
        <f>IFERROR(VLOOKUP(D7,DB!A:F,6,0),"")</f>
        <v>Generator-SG</v>
      </c>
      <c r="J7" s="107" t="str">
        <f>IFERROR(VLOOKUP(D7,DB!A:G,7,0),"")</f>
        <v>Vandalized</v>
      </c>
      <c r="K7" s="93" t="s">
        <v>39133</v>
      </c>
      <c r="L7" s="87" t="str">
        <f>IFERROR(VLOOKUP(D7,DB!A:I,9,0),"")</f>
        <v>Latis</v>
      </c>
    </row>
    <row r="8" spans="1:16" ht="15" customHeight="1">
      <c r="A8" s="107"/>
      <c r="B8" s="107" t="str">
        <f>IFERROR(VLOOKUP(D8,DB!A:K,11,0),"")</f>
        <v/>
      </c>
      <c r="C8" s="89"/>
      <c r="D8" s="87"/>
      <c r="E8" s="90"/>
      <c r="F8" s="91"/>
      <c r="G8" s="92">
        <f t="shared" ca="1" si="0"/>
        <v>45999.279741319442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45999.279741319442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45999.279741319442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45999.279741319442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45999.279741319442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45999.279741319442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45999.279741319442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45999.279741319442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45999.279741319442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45999.279741319442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45999.279741319442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45999.279741319442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45999.279741319442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45999.279741319442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45999.279741319442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45999.279741319442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45999.279741319442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45999.279741319442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45999.279741319442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45999.279741319442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45999.279741319442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45999.279741319442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45999.279741319442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45999.279741319442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45999.279741319442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45999.279741319442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45999.279741319442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45999.279741319442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45999.279741319442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45999.279741319442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45999.279741319442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45999.279741319442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45999.279741319442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45999.279741319442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45999.279741319442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45999.279741319442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45999.279741319442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45999.279741319442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45999.279741319442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45999.279741319442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45999.279741319442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45999.279741319442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45999.279741319442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45999.279741319442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45999.279741319442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45999.279741319442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45999.279741319442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45999.279741319442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45999.279741319442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45999.279741319442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45999.279741319442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45999.279741319442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45999.279741319442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45999.279741319442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45999.279741319442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45999.279741319442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45999.279741319442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45999.279741319442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45999.279741319442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45999.279741319442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45999.279741319442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45999.279741319442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45999.279741319442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45999.279741319442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45999.279741319442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45999.279741319442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45999.279741319442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45999.279741319442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45999.279741319442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45999.279741319442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45999.279741319442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45999.279741319442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45999.279741319442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45999.279741319442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45999.279741319442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45999.279741319442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45999.279741319442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45999.279741319442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45999.279741319442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45999.279741319442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45999.279741319442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45999.279741319442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45999.279741319442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45999.279741319442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45999.279741319442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45999.279741319442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45999.279741319442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45999.279741319442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45999.279741319442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45999.279741319442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45999.279741319442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45999.279741319442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45999.279741319442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45999.279741319442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45999.279741319442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45999.279741319442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45999.279741319442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45999.279741319442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45999.279741319442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45999.279741319442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45999.279741319442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45999.279741319442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45999.279741319442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45999.279741319442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45999.279741319442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45999.279741319442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45999.279741319442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45999.279741319442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45999.279741319442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45999.279741319442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45999.279741319442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45999.279741319442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45999.279741319442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45999.279741319442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45999.279741319442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45999.279741319442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45999.279741319442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45999.279741319442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45999.279741319442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45999.279741319442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45999.279741319442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45999.279741319442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45999.279741319442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45999.279741319442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45999.279741319442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45999.279741319442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45999.279741319442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45999.279741319442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45999.279741319442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45999.279741319442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45999.279741319442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45999.279741319442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45999.279741319442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45999.279741319442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45999.279741319442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45999.279741319442</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19" sqref="D1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107.4476811342538</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39114</v>
      </c>
      <c r="F3" s="38">
        <v>45926.188877314817</v>
      </c>
      <c r="G3" s="102">
        <f t="shared" ref="G3" ca="1" si="0">IFERROR(NOW()-F3,"")</f>
        <v>73.090864004625473</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39114</v>
      </c>
      <c r="F4" s="104">
        <v>45948.661111111112</v>
      </c>
      <c r="G4" s="105">
        <f t="shared" ref="G4" ca="1" si="1">IFERROR(NOW()-F4,"")</f>
        <v>50.618630208329705</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17.906442708328541</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2.1722528935133596</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39114</v>
      </c>
      <c r="F7" s="38">
        <v>45998.467928240738</v>
      </c>
      <c r="G7" s="131">
        <f ca="1">IFERROR(NOW()-F7,"")</f>
        <v>0.81181307870429009</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39114</v>
      </c>
      <c r="F8" s="38">
        <v>45998.699166666665</v>
      </c>
      <c r="G8" s="131">
        <f ca="1">IFERROR(NOW()-F8,"")</f>
        <v>0.58057465277670417</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100"/>
      <c r="E9" s="37"/>
      <c r="F9" s="38"/>
      <c r="G9" s="131">
        <f ca="1">IFERROR(NOW()-F9,"")</f>
        <v>45999.279741319442</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45999.279741319442</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45999.279741319442</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45999.279741319442</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45999.279741319442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45999.279741319442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45999.279741319442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45999.279741319442</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45999.279741319442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45999.279741319442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45999.279741319442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45999.279741319442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45999.279741319442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45999.279741319442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45999.279741319442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45999.279741319442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45999.279741319442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45999.279741319442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45999.279741319442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45999.279741319442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45999.279741319442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45999.279741319442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45999.279741319442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45999.279741319442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45999.279741319442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45999.279741319442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45999.279741319442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45999.279741319442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45999.279741319442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45999.279741319442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45999.279741319442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45999.279741319442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45999.279741319442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45999.279741319442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45999.279741319442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45999.279741319442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45999.279741319442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45999.279741319442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45999.279741319442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45999.279741319442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45999.279741319442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45999.279741319442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45999.279741319442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45999.279741319442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45999.279741319442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45999.279741319442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45999.279741319442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45999.279741319442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45999.279741319442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45999.279741319442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45999.279741319442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45999.279741319442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45999.279741319442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45999.279741319442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45999.279741319442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45999.279741319442</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37026</v>
      </c>
      <c r="E2" s="138" t="s">
        <v>39106</v>
      </c>
      <c r="F2" s="117">
        <v>45999.134247685186</v>
      </c>
      <c r="G2" s="72">
        <f t="shared" ref="G2:G28" ca="1" si="0">IFERROR(NOW()-F2,"-")</f>
        <v>0.14549363425612682</v>
      </c>
      <c r="H2" s="117">
        <v>45999.128344907411</v>
      </c>
      <c r="I2" s="115" t="str">
        <f>IFERROR(VLOOKUP(D2,DB!A:F,6,0),"")</f>
        <v>SCECO</v>
      </c>
      <c r="J2" s="115" t="str">
        <f>IFERROR(VLOOKUP(D2,DB!A:G,7,0),"")</f>
        <v>Vandalized+No BB Design</v>
      </c>
      <c r="K2" s="118" t="s">
        <v>39149</v>
      </c>
      <c r="L2" s="133" t="str">
        <f>IFERROR(VLOOKUP(D2,DB!A:I,9,0),"")</f>
        <v>Latis</v>
      </c>
    </row>
    <row r="3" spans="1:16382" ht="31.5" customHeight="1">
      <c r="A3" s="114"/>
      <c r="B3" s="115" t="str">
        <f>IFERROR(VLOOKUP(D3,DB!A:K,11,0),"")</f>
        <v/>
      </c>
      <c r="C3" s="116"/>
      <c r="D3" s="115"/>
      <c r="E3" s="138"/>
      <c r="F3" s="117"/>
      <c r="G3" s="72">
        <f t="shared" ca="1" si="0"/>
        <v>45999.279741319442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45999.279741319442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45999.279741319442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45999.279741319442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45999.279741319442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45999.279741319442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45999.279741319442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45999.279741319442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45999.279741319442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45999.279741319442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45999.279741319442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45999.279741319442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45999.279741319442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45999.279741319442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45999.279741319442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45999.279741319442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45999.279741319442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45999.279741319442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45999.279741319442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45999.279741319442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45999.279741319442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45999.279741319442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45999.279741319442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45999.279741319442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45999.279741319442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45999.279741319442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45999.279741319442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45999.279741319442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45999.279741319442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45999.279741319442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45999.279741319442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45999.279741319442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45999.279741319442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45999.279741319442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45999.279741319442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45999.279741319442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45999.279741319442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45999.279741319442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45999.279741319442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45999.279741319442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45999.279741319442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45999.279741319442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45999.279741319442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45999.279741319442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45999.279741319442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45999.279741319442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45999.279741319442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45999.279741319442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45999.279741319442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45999.279741319442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45999.279741319442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45999.279741319442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45999.279741319442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45999.279741319442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45999.279741319442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45999.279741319442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45999.279741319442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45999.279741319442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45999.279741319442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45999.279741319442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45999.279741319442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45999.279741319442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45999.279741319442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45999.279741319442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45999.279741319442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45999.279741319442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45999.279741319442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45999.279741319442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45999.279741319442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45999.279741319442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45999.279741319442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45999.279741319442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45999.279741319442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45999.279741319442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45999.279741319442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45999.279741319442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45999.279741319442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45999.279741319442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45999.279741319442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45999.279741319442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45999.279741319442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45999.279741319442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45999.279741319442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45999.279741319442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45999.279741319442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45999.279741319442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45999.279741319442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45999.279741319442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45999.279741319442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45999.279741319442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45999.279741319442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45999.279741319442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45999.279741319442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45999.279741319442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45999.279741319442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45999.279741319442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45999.279741319442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45999.279741319442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45999.279741319442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45999.279741319442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45999.279741319442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45999.279741319442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45999.279741319442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45999.279741319442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45999.279741319442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45999.279741319442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45999.279741319442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45999.279741319442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45999.279741319442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45999.279741319442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45999.279741319442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45999.279741319442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45999.279741319442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45999.279741319442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45999.279741319442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45999.279741319442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45999.279741319442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45999.279741319442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45999.279741319442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45999.279741319442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45999.279741319442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45999.279741319442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45999.279741319442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45999.279741319442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45999.279741319442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45999.279741319442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45999.279741319442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45999.279741319442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45999.279741319442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45999.279741319442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45999.279741319442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45999.279741319442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45999.279741319442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45999.279741319442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45999.279741319442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45999.279741319442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45999.279741319442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45999.279741319442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45999.279741319442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45999.279741319442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45999.279741319442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45999.279741319442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45999.279741319442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45999.279741319442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45999.279741319442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45999.279741319442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45999.279741319442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45999.279741319442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45999.279741319442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45999.279741319442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45999.279741319442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45999.279741319442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45999.279741319442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45999.279741319442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45999.279741319442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45999.279741319442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45999.279741319442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45999.279741319442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45999.279741319442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45999.279741319442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45999.279741319442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45999.279741319442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45999.279741319442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45999.279741319442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45999.279741319442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45999.279741319442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45999.279741319442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45999.279741319442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45999.279741319442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45999.279741319442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45999.279741319442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45999.279741319442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45999.279741319442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45999.279741319442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45999.279741319442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45999.279741319442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45999.279741319442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45999.279741319442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45999.279741319442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45999.279741319442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45999.279741319442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45999.279741319442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45999.279741319442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45999.279741319442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45999.279741319442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45999.279741319442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45999.279741319442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45999.279741319442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45999.279741319442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45999.279741319442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45999.279741319442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45999.279741319442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45999.279741319442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45999.279741319442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45999.279741319442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45999.279741319442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45999.279741319442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45999.279741319442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45999.279741319442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45999.279741319442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45999.279741319442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45999.279741319442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45999.279741319442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45999.279741319442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45999.279741319442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45999.279741319442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45999.279741319442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45999.279741319442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45999.279741319442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45999.279741319442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45999.279741319442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45999.279741319442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45999.279741319442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45999.279741319442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45999.279741319442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45999.279741319442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45999.279741319442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45999.279741319442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45999.279741319442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45999.279741319442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45999.279741319442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45999.279741319442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45999.279741319442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45999.279741319442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45999.279741319442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45999.279741319442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45999.279741319442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45999.279741319442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45999.279741319442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45999.279741319442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45999.279741319442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45999.279741319442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45999.279741319442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45999.279741319442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45999.279741319442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45999.279741319442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45999.279741319442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45999.279741319442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45999.279741319442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45999.279741319442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45999.279741319442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45999.279741319442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45999.279741319442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45999.279741319442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45999.279741319442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45999.279741319442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45999.279741319442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45999.279741319442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45999.279741319442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45999.279741319442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45999.279741319442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45999.279741319442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45999.279741319442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45999.279741319442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45999.279741319442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45999.279741319442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45999.279741319442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45999.279741319442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45999.279741319442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45999.279741319442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45999.279741319442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45999.279741319442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45999.279741319442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45999.279741319442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45999.279741319442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45999.279741319442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45999.279741319442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45999.279741319442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45999.279741319442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45999.279741319442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45999.279741319442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45999.279741319442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45999.279741319442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45999.279741319442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45999.279741319442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45999.279741319442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45999.279741319442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45999.279741319442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45999.279741319442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45999.279741319442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45999.279741319442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45999.279741319442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45999.279741319442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45999.279741319442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45999.279741319442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45999.279741319442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45999.279741319442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45999.279741319442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45999.279741319442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45999.279741319442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45999.279741319442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45999.279741319442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45999.279741319442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45999.279741319442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45999.279741319442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45999.279741319442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45999.279741319442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45999.279741319442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45999.279741319442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45999.279741319442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45999.279741319442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45999.279741319442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45999.279741319442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45999.279741319442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45999.279741319442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45999.279741319442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45999.279741319442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45999.279741319442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45999.279741319442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45999.279741319442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45999.279741319442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45999.279741319442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45999.279741319442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45999.279741319442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45999.279741319442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45999.279741319442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45999.279741319442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45999.279741319442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45999.279741319442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45999.279741319442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45999.279741319442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45999.279741319442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45999.279741319442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45999.279741319442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45999.279741319442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45999.279741319442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45999.279741319442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45999.279741319442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45999.279741319442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45999.279741319442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45999.279741319442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45999.279741319442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45999.279741319442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45999.279741319442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45999.279741319442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45999.279741319442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45999.279741319442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45999.279741319442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45999.279741319442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45999.279741319442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45999.279741319442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45999.279741319442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45999.279741319442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45999.279741319442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45999.279741319442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45999.279741319442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45999.279741319442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45999.279741319442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45999.279741319442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45999.279741319442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45999.279741319442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45999.279741319442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45999.279741319442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45999.279741319442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45999.279741319442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45999.279741319442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45999.279741319442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45999.279741319442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45999.279741319442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45999.279741319442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45999.279741319442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45999.279741319442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45999.279741319442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45999.279741319442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45999.279741319442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45999.279741319442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45999.279741319442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45999.279741319442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45999.279741319442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45999.279741319442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45999.279741319442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45999.279741319442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45999.279741319442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45999.279741319442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45999.279741319442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45999.279741319442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45999.279741319442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45999.279741319442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45999.279741319442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45999.279741319442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45999.279741319442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45999.279741319442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45999.279741319442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45999.279741319442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45999.279741319442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45999.279741319442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45999.279741319442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45999.279741319442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45999.279741319442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45999.279741319442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45999.279741319442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45999.279741319442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2025-12-08T03:44:54Z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