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317" documentId="120_S{2AC9BD13-BADA-5192-A53E-5A8FF88502F6}" xr6:coauthVersionLast="47" xr6:coauthVersionMax="47" xr10:uidLastSave="{B9A696C1-D466-43F9-B64E-892B268E4C2C}"/>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17" i="3"/>
  <c r="B2" i="3"/>
  <c r="B3" i="3"/>
  <c r="B4" i="3"/>
  <c r="B5" i="3"/>
  <c r="B6" i="3"/>
  <c r="B7" i="3"/>
  <c r="B8" i="3"/>
  <c r="B9" i="3"/>
  <c r="B10" i="3"/>
  <c r="B11" i="3"/>
  <c r="B12" i="3"/>
  <c r="B13" i="3"/>
  <c r="B14" i="3"/>
  <c r="B15" i="3"/>
  <c r="B16"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17" i="3"/>
  <c r="L2" i="3"/>
  <c r="L3" i="3"/>
  <c r="L4" i="3"/>
  <c r="L5" i="3"/>
  <c r="L6" i="3"/>
  <c r="L7" i="3"/>
  <c r="L8" i="3"/>
  <c r="L9" i="3"/>
  <c r="L10" i="3"/>
  <c r="L11" i="3"/>
  <c r="L12" i="3"/>
  <c r="L13" i="3"/>
  <c r="L14" i="3"/>
  <c r="L15" i="3"/>
  <c r="L16"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17" i="3"/>
  <c r="J2" i="3"/>
  <c r="J3" i="3"/>
  <c r="J4" i="3"/>
  <c r="J5" i="3"/>
  <c r="J6" i="3"/>
  <c r="J7" i="3"/>
  <c r="J8" i="3"/>
  <c r="J9" i="3"/>
  <c r="J10" i="3"/>
  <c r="J11" i="3"/>
  <c r="J12" i="3"/>
  <c r="J13" i="3"/>
  <c r="J14" i="3"/>
  <c r="J15" i="3"/>
  <c r="J16"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17" i="3"/>
  <c r="I2" i="3"/>
  <c r="I3" i="3"/>
  <c r="I4" i="3"/>
  <c r="I5" i="3"/>
  <c r="I6" i="3"/>
  <c r="I7" i="3"/>
  <c r="I8" i="3"/>
  <c r="I9" i="3"/>
  <c r="I10" i="3"/>
  <c r="I11" i="3"/>
  <c r="I12" i="3"/>
  <c r="I13" i="3"/>
  <c r="I14" i="3"/>
  <c r="I15" i="3"/>
  <c r="I16"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17" i="3"/>
  <c r="G2" i="3"/>
  <c r="G3" i="3"/>
  <c r="G4" i="3"/>
  <c r="G5" i="3"/>
  <c r="G6" i="3"/>
  <c r="G7" i="3"/>
  <c r="G8" i="3"/>
  <c r="G9" i="3"/>
  <c r="G10" i="3"/>
  <c r="G11" i="3"/>
  <c r="G12" i="3"/>
  <c r="G13" i="3"/>
  <c r="G14" i="3"/>
  <c r="G15" i="3"/>
  <c r="G16"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<sst xmlns="http://schemas.openxmlformats.org/spreadsheetml/2006/main" count="180314" uniqueCount="39131">
  <si>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</si>
  <si>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</si>
  <si>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</si>
  <si>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</si>
  <si>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</si>
  <si>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</si>
  <si>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</si>
  <si>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</si>
  <si>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</si>
  <si>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</si>
  <si>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</si>
  <si>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</si>
  <si>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</si>
  <si>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</si>
  <si>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</si>
  <si>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</si>
  <si>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</si>
  <si>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</si>
  <si>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</si>
  <si>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</si>
  <si>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</si>
  <si>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</si>
  <si>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</si>
  <si>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</si>
  <si>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</si>
  <si>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</si>
  <si>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</si>
  <si>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</si>
  <si>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</si>
  <si>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</si>
  <si>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</si>
  <si>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</si>
  <si>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</si>
  <si>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</si>
  <si>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</si>
  <si>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</si>
  <si>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</si>
  <si>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</si>
  <si>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</si>
  <si>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</si>
  <si>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</si>
  <si>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</si>
  <si>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</si>
  <si>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</si>
  <si>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</si>
  <si>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</si>
  <si>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</si>
  <si>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</si>
  <si>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</si>
  <si>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</si>
  <si>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</si>
  <si>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</si>
  <si>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</si>
  <si>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</si>
  <si>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</si>
  <si>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</si>
  <si>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</si>
  <si>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</si>
  <si>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</si>
  <si>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</si>
  <si>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</si>
  <si>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</si>
  <si>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</si>
  <si>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</si>
  <si>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</si>
  <si>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</si>
  <si>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</si>
  <si>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</si>
  <si>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</si>
  <si>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</si>
  <si>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</si>
  <si>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</si>
  <si>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</si>
  <si>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</si>
  <si>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</si>
  <si>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</si>
  <si>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</si>
  <si>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</si>
  <si>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</si>
  <si>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</si>
  <si>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</si>
  <si>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</si>
  <si>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</si>
  <si>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</si>
  <si>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</si>
  <si>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</si>
  <si>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</si>
  <si>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</si>
  <si>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</si>
  <si>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</si>
  <si>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</si>
  <si>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</si>
  <si>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</si>
  <si>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</si>
  <si>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</si>
  <si>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</si>
  <si>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</si>
  <si>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</si>
  <si>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</si>
  <si>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</si>
  <si>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</si>
  <si>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</si>
  <si>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</si>
  <si>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</si>
  <si>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</si>
  <si>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</si>
  <si>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</si>
  <si>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</si>
  <si>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</si>
  <si>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</si>
  <si>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</si>
  <si>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</si>
  <si>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</si>
  <si>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</si>
  <si>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</si>
  <si>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</si>
  <si>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</si>
  <si>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</si>
  <si>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</si>
  <si>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</si>
  <si>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</si>
  <si>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</si>
  <si>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</si>
  <si>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</si>
  <si>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</si>
  <si>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</si>
  <si>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</si>
  <si>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</si>
  <si>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</si>
  <si>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</si>
  <si>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</si>
  <si>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</si>
  <si>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</si>
  <si>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</si>
  <si>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</si>
  <si>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</si>
  <si>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</si>
  <si>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</si>
  <si>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</si>
  <si>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</si>
  <si>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</si>
  <si>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</si>
  <si>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</si>
  <si>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</si>
  <si>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</si>
  <si>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</si>
  <si>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</si>
  <si>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</si>
  <si>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</si>
  <si>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</si>
  <si>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</si>
  <si>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</si>
  <si>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</si>
  <si>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</si>
  <si>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</si>
  <si>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</si>
  <si>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</si>
  <si>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</si>
  <si>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</si>
  <si>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</si>
  <si>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</si>
  <si>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</si>
  <si>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</si>
  <si>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</si>
  <si>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</si>
  <si>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</si>
  <si>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</si>
  <si>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</si>
  <si>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</si>
  <si>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</si>
  <si>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</si>
  <si>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</si>
  <si>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</si>
  <si>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</si>
  <si>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</si>
  <si>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</si>
  <si>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</si>
  <si>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</si>
  <si>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</si>
  <si>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</si>
  <si>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</si>
  <si>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</si>
  <si>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</si>
  <si>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</si>
  <si>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</si>
  <si>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</si>
  <si>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</si>
  <si>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</si>
  <si>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</si>
  <si>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</si>
  <si>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</si>
  <si>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</si>
  <si>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</si>
  <si>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</si>
  <si>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</si>
  <si>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</si>
  <si>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</si>
  <si>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</si>
  <si>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</si>
  <si>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</si>
  <si>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</si>
  <si>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</si>
  <si>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</si>
  <si>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</si>
  <si>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</si>
  <si>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</si>
  <si>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</si>
  <si>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</si>
  <si>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</si>
  <si>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</si>
  <si>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</si>
  <si>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</si>
  <si>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</si>
  <si>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</si>
  <si>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</si>
  <si>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</si>
  <si>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</si>
  <si>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</si>
  <si>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</si>
  <si>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</si>
  <si>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</si>
  <si>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</si>
  <si>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</si>
  <si>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</si>
  <si>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</si>
  <si>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</si>
  <si>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</si>
  <si>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</si>
  <si>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</si>
  <si>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</si>
  <si>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</si>
  <si>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</si>
  <si>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</si>
  <si>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</si>
  <si>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</si>
  <si>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</si>
  <si>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</si>
  <si>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</si>
  <si>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</si>
  <si>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</si>
  <si>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</si>
  <si>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</si>
  <si>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</si>
  <si>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</si>
  <si>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</si>
  <si>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</si>
  <si>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</si>
  <si>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</si>
  <si>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</si>
  <si>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</si>
  <si>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</si>
  <si>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</si>
  <si>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</si>
  <si>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</si>
  <si>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</si>
  <si>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</si>
  <si>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</si>
  <si>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</si>
  <si>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</si>
  <si>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</si>
  <si>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</si>
  <si>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</si>
  <si>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</si>
  <si>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</si>
  <si>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</si>
  <si>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</si>
  <si>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</si>
  <si>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</si>
  <si>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</si>
  <si>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</si>
  <si>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</si>
  <si>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</si>
  <si>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</si>
  <si>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</si>
  <si>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</si>
  <si>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</si>
  <si>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</si>
  <si>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</si>
  <si>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</si>
  <si>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</si>
  <si>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</si>
  <si>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</si>
  <si>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</si>
  <si>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</si>
  <si>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</si>
  <si>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</si>
  <si>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</si>
  <si>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</si>
  <si>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</si>
  <si>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</si>
  <si>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</si>
  <si>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</si>
  <si>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</si>
  <si>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</si>
  <si>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</si>
  <si>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</si>
  <si>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</si>
  <si>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</si>
  <si>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</si>
  <si>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</si>
  <si>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</si>
  <si>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</si>
  <si>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</si>
  <si>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</si>
  <si>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</si>
  <si>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</si>
  <si>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</si>
  <si>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</si>
  <si>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</si>
  <si>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</si>
  <si>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</si>
  <si>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</si>
  <si>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</si>
  <si>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</si>
  <si>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</si>
  <si>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</si>
  <si>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</si>
  <si>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</si>
  <si>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</si>
  <si>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</si>
  <si>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</si>
  <si>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</si>
  <si>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</si>
  <si>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</si>
  <si>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</si>
  <si>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</si>
  <si>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</si>
  <si>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</si>
  <si>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</si>
  <si>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</si>
  <si>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</si>
  <si>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</si>
  <si>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</si>
  <si>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</si>
  <si>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</si>
  <si>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</si>
  <si>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</si>
  <si>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</si>
  <si>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</si>
  <si>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</si>
  <si>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</si>
  <si>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</si>
  <si>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</si>
  <si>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</si>
  <si>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</si>
  <si>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</si>
  <si>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</si>
  <si>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</si>
  <si>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</si>
  <si>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</si>
  <si>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</si>
  <si>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</si>
  <si>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</si>
  <si>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</si>
  <si>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</si>
  <si>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</si>
  <si>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</si>
  <si>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</si>
  <si>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</si>
  <si>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</si>
  <si>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</si>
  <si>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</si>
  <si>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</si>
  <si>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</si>
  <si>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</si>
  <si>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</si>
  <si>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</si>
  <si>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</si>
  <si>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</si>
  <si>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</si>
  <si>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</si>
  <si>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</si>
  <si>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</si>
  <si>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</si>
  <si>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</si>
  <si>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</si>
  <si>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</si>
  <si>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</si>
  <si>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</si>
  <si>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</si>
  <si>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</si>
  <si>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</si>
  <si>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</si>
  <si>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</si>
  <si>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</si>
  <si>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</si>
  <si>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</si>
  <si>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</si>
  <si>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</si>
  <si>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</si>
  <si>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</si>
  <si>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</si>
  <si>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</si>
  <si>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</si>
  <si>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</si>
  <si>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</si>
  <si>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</si>
  <si>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</si>
  <si>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</si>
  <si>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</si>
  <si>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</si>
  <si>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</si>
  <si>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</si>
  <si>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</si>
  <si>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</si>
  <si>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</si>
  <si>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</si>
  <si>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</si>
  <si>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</si>
  <si>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</si>
  <si>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</si>
  <si>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</si>
  <si>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</si>
  <si>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</si>
  <si>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</si>
  <si>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</si>
  <si>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</si>
  <si>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</si>
  <si>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</si>
  <si>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</si>
  <si>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</si>
  <si>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</si>
  <si>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</si>
  <si>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</si>
  <si>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</si>
  <si>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</si>
  <si>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</si>
  <si>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</si>
  <si>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</si>
  <si>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</si>
  <si>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</si>
  <si>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</si>
  <si>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</si>
  <si>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</si>
  <si>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</si>
  <si>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</si>
  <si>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</si>
  <si>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</si>
  <si>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</si>
  <si>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</si>
  <si>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</si>
  <si>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</si>
  <si>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</si>
  <si>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</si>
  <si>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</si>
  <si>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</si>
  <si>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</si>
  <si>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</si>
  <si>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</si>
  <si>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</si>
  <si>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</si>
  <si>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</si>
  <si>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</si>
  <si>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</si>
  <si>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</si>
  <si>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</si>
  <si>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</si>
  <si>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</si>
  <si>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</si>
  <si>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</si>
  <si>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</si>
  <si>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</si>
  <si>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</si>
  <si>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</si>
  <si>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</si>
  <si>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</si>
  <si>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</si>
  <si>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</si>
  <si>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</si>
  <si>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</si>
  <si>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</si>
  <si>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</si>
  <si>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</si>
  <si>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</si>
  <si>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</si>
  <si>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</si>
  <si>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</si>
  <si>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</si>
  <si>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</si>
  <si>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</si>
  <si>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</si>
  <si>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</si>
  <si>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</si>
  <si>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</si>
  <si>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</si>
  <si>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</si>
  <si>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</si>
  <si>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</si>
  <si>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</si>
  <si>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</si>
  <si>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</si>
  <si>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</si>
  <si>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</si>
  <si>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</si>
  <si>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</si>
  <si>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</si>
  <si>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</si>
  <si>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</si>
  <si>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</si>
  <si>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</si>
  <si>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</si>
  <si>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</si>
  <si>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</si>
  <si>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</si>
  <si>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</si>
  <si>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</si>
  <si>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</si>
  <si>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</si>
  <si>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</si>
  <si>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</si>
  <si>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</si>
  <si>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</si>
  <si>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</si>
  <si>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</si>
  <si>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</si>
  <si>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</si>
  <si>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</si>
  <si>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</si>
  <si>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</si>
  <si>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</si>
  <si>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</si>
  <si>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</si>
  <si>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</si>
  <si>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</si>
  <si>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</si>
  <si>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</si>
  <si>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</si>
  <si>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</si>
  <si>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</si>
  <si>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</si>
  <si>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</si>
  <si>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</si>
  <si>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</si>
  <si>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</si>
  <si>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</si>
  <si>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</si>
  <si>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</si>
  <si>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</si>
  <si>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</si>
  <si>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</si>
  <si>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</si>
  <si>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</si>
  <si>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</si>
  <si>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</si>
  <si>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</si>
  <si>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</si>
  <si>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</si>
  <si>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</si>
  <si>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</si>
  <si>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</si>
  <si>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</si>
  <si>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</si>
  <si>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</si>
  <si>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</si>
  <si>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</si>
  <si>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</si>
  <si>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</si>
  <si>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</si>
  <si>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</si>
  <si>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</si>
  <si>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</si>
  <si>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</si>
  <si>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</si>
  <si>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</si>
  <si>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</si>
  <si>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</si>
  <si>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</si>
  <si>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</si>
  <si>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</si>
  <si>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</si>
  <si>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</si>
  <si>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</si>
  <si>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</si>
  <si>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</si>
  <si>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</si>
  <si>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</si>
  <si>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</si>
  <si>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</si>
  <si>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</si>
  <si>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</si>
  <si>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</si>
  <si>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</si>
  <si>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</si>
  <si>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</si>
  <si>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</si>
  <si>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</si>
  <si>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</si>
  <si>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</si>
  <si>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</si>
  <si>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</si>
  <si>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</si>
  <si>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</si>
  <si>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</si>
  <si>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</si>
  <si>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</si>
  <si>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</si>
  <si>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</si>
  <si>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</si>
  <si>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</si>
  <si>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</si>
  <si>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</si>
  <si>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</si>
  <si>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</si>
  <si>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</si>
  <si>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</si>
  <si>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</si>
  <si>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</si>
  <si>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</si>
  <si>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</si>
  <si>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</si>
  <si>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</si>
  <si>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</si>
  <si>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</si>
  <si>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</si>
  <si>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</si>
  <si>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</si>
  <si>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</si>
  <si>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</si>
  <si>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</si>
  <si>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</si>
  <si>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</si>
  <si>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</si>
  <si>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</si>
  <si>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</si>
  <si>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</si>
  <si>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</si>
  <si>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</si>
  <si>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</si>
  <si>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</si>
  <si>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</si>
  <si>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</si>
  <si>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</si>
  <si>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</si>
  <si>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</si>
  <si>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</si>
  <si>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</si>
  <si>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</si>
  <si>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</si>
  <si>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</si>
  <si>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</si>
  <si>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</si>
  <si>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</si>
  <si>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</si>
  <si>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</si>
  <si>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</si>
  <si>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</si>
  <si>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</si>
  <si>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</si>
  <si>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</si>
  <si>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</si>
  <si>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</si>
  <si>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</si>
  <si>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</si>
  <si>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</si>
  <si>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</si>
  <si>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</si>
  <si>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</si>
  <si>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</si>
  <si>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</si>
  <si>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</si>
  <si>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</si>
  <si>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</si>
  <si>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</si>
  <si>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</si>
  <si>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</si>
  <si>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</si>
  <si>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</si>
  <si>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</si>
  <si>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</si>
  <si>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</si>
  <si>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</si>
  <si>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</si>
  <si>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</si>
  <si>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</si>
  <si>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</si>
  <si>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</si>
  <si>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</si>
  <si>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</si>
  <si>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</si>
  <si>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</si>
  <si>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</si>
  <si>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</si>
  <si>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</si>
  <si>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</si>
  <si>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</si>
  <si>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</si>
  <si>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</si>
  <si>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</si>
  <si>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</si>
  <si>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</si>
  <si>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</si>
  <si>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</si>
  <si>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</si>
  <si>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</si>
  <si>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</si>
  <si>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</si>
  <si>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</si>
  <si>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</si>
  <si>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</si>
  <si>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</si>
  <si>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</si>
  <si>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</si>
  <si>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</si>
  <si>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</si>
  <si>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</si>
  <si>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</si>
  <si>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</si>
  <si>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</si>
  <si>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</si>
  <si>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</si>
  <si>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</si>
  <si>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</si>
  <si>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</si>
  <si>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</si>
  <si>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</si>
  <si>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</si>
  <si>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</si>
  <si>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</si>
  <si>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</si>
  <si>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</si>
  <si>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</si>
  <si>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</si>
  <si>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</si>
  <si>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</si>
  <si>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</si>
  <si>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</si>
  <si>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</si>
  <si>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</si>
  <si>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</si>
  <si>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</si>
  <si>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</si>
  <si>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</si>
  <si>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</si>
  <si>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</si>
  <si>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</si>
  <si>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</si>
  <si>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</si>
  <si>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</si>
  <si>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</si>
  <si>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</si>
  <si>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</si>
  <si>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</si>
  <si>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</si>
  <si>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</si>
  <si>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</si>
  <si>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</si>
  <si>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</si>
  <si>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</si>
  <si>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</si>
  <si>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</si>
  <si>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</si>
  <si>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</si>
  <si>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</si>
  <si>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</si>
  <si>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</si>
  <si>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</si>
  <si>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</si>
  <si>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</si>
  <si>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</si>
  <si>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</si>
  <si>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</si>
  <si>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</si>
  <si>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</si>
  <si>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</si>
  <si>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</si>
  <si>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</si>
  <si>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</si>
  <si>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</si>
  <si>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</si>
  <si>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</si>
  <si>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</si>
  <si>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</si>
  <si>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</si>
  <si>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</si>
  <si>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</si>
  <si>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</si>
  <si>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</si>
  <si>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</si>
  <si>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</si>
  <si>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</si>
  <si>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</si>
  <si>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</si>
  <si>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</si>
  <si>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</si>
  <si>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</si>
  <si>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</si>
  <si>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</si>
  <si>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</si>
  <si>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</si>
  <si>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</si>
  <si>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</si>
  <si>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</si>
  <si>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</si>
  <si>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</si>
  <si>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</si>
  <si>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</si>
  <si>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</si>
  <si>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</si>
  <si>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</si>
  <si>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</si>
  <si>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</si>
  <si>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</si>
  <si>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</si>
  <si>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</si>
  <si>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</si>
  <si>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</si>
  <si>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</si>
  <si>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</si>
  <si>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</si>
  <si>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</si>
  <si>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</si>
  <si>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</si>
  <si>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</si>
  <si>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</si>
  <si>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</si>
  <si>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</si>
  <si>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</si>
  <si>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</si>
  <si>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</si>
  <si>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</si>
  <si>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</si>
  <si>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</si>
  <si>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</si>
  <si>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</si>
  <si>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</si>
  <si>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</si>
  <si>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</si>
  <si>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</si>
  <si>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</si>
  <si>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</si>
  <si>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</si>
  <si>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</si>
  <si>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</si>
  <si>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</si>
  <si>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</si>
  <si>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</si>
  <si>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</si>
  <si>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</si>
  <si>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</si>
  <si>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</si>
  <si>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</si>
  <si>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</si>
  <si>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</si>
  <si>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</si>
  <si>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</si>
  <si>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</si>
  <si>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</si>
  <si>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</si>
  <si>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</si>
  <si>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</si>
  <si>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</si>
  <si>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</si>
  <si>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</si>
  <si>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</si>
  <si>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</si>
  <si>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</si>
  <si>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</si>
  <si>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</si>
  <si>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</si>
  <si>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</si>
  <si>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</si>
  <si>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</si>
  <si>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</si>
  <si>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</si>
  <si>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</si>
  <si>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</si>
  <si>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</si>
  <si>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</si>
  <si>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</si>
  <si>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</si>
  <si>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</si>
  <si>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</si>
  <si>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</si>
  <si>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</si>
  <si>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</si>
  <si>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</si>
  <si>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</si>
  <si>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</si>
  <si>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</si>
  <si>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</si>
  <si>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</si>
  <si>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</si>
  <si>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</si>
  <si>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</si>
  <si>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</si>
  <si>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</si>
  <si>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</si>
  <si>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</si>
  <si>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</si>
  <si>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</si>
  <si>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</si>
  <si>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</si>
  <si>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</si>
  <si>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</si>
  <si>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</si>
  <si>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</si>
  <si>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</si>
  <si>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</si>
  <si>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</si>
  <si>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</si>
  <si>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</si>
  <si>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</si>
  <si>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</si>
  <si>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</si>
  <si>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</si>
  <si>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</si>
  <si>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</si>
  <si>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</si>
  <si>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</si>
  <si>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</si>
  <si>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</si>
  <si>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</si>
  <si>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</si>
  <si>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</si>
  <si>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</si>
  <si>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</si>
  <si>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</si>
  <si>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</si>
  <si>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</si>
  <si>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</si>
  <si>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</si>
  <si>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</si>
  <si>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</si>
  <si>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</si>
  <si>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</si>
  <si>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</si>
  <si>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</si>
  <si>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</si>
  <si>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</si>
  <si>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</si>
  <si>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</si>
  <si>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</si>
  <si>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</si>
  <si>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</si>
  <si>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</si>
  <si>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</si>
  <si>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</si>
  <si>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</si>
  <si>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</si>
  <si>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</si>
  <si>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</si>
  <si>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</si>
  <si>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</si>
  <si>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</si>
  <si>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</si>
  <si>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</si>
  <si>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</si>
  <si>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</si>
  <si>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</si>
  <si>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</si>
  <si>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</si>
  <si>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</si>
  <si>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</si>
  <si>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</si>
  <si>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</si>
  <si>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</si>
  <si>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</si>
  <si>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</si>
  <si>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</si>
  <si>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</si>
  <si>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</si>
  <si>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</si>
  <si>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</si>
  <si>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</si>
  <si>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</si>
  <si>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</si>
  <si>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</si>
  <si>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</si>
  <si>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</si>
  <si>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</si>
  <si>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</si>
  <si>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</si>
  <si>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</si>
  <si>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</si>
  <si>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</si>
  <si>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</si>
  <si>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</si>
  <si>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</si>
  <si>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</si>
  <si>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</si>
  <si>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</si>
  <si>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</si>
  <si>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</si>
  <si>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</si>
  <si>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</si>
  <si>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</si>
  <si>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</si>
  <si>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</si>
  <si>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</si>
  <si>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</si>
  <si>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</si>
  <si>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</si>
  <si>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</si>
  <si>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</si>
  <si>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</si>
  <si>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</si>
  <si>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</si>
  <si>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</si>
  <si>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</si>
  <si>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</si>
  <si>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</si>
  <si>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</si>
  <si>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</si>
  <si>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</si>
  <si>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</si>
  <si>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</si>
  <si>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</si>
  <si>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</si>
  <si>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</si>
  <si>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</si>
  <si>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</si>
  <si>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</si>
  <si>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</si>
  <si>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</si>
  <si>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</si>
  <si>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</si>
  <si>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</si>
  <si>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</si>
  <si>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</si>
  <si>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</si>
  <si>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</si>
  <si>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</si>
  <si>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</si>
  <si>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</si>
  <si>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</si>
  <si>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</si>
  <si>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</si>
  <si>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</si>
  <si>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</si>
  <si>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</si>
  <si>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</si>
  <si>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</si>
  <si>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</si>
  <si>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</si>
  <si>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</si>
  <si>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</si>
  <si>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</si>
  <si>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</si>
  <si>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</si>
  <si>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</si>
  <si>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</si>
  <si>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</si>
  <si>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</si>
  <si>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</si>
  <si>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</si>
  <si>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</si>
  <si>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</si>
  <si>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</si>
  <si>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</si>
  <si>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</si>
  <si>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</si>
  <si>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</si>
  <si>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</si>
  <si>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</si>
  <si>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</si>
  <si>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</si>
  <si>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</si>
  <si>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</si>
  <si>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</si>
  <si>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</si>
  <si>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</si>
  <si>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</si>
  <si>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</si>
  <si>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</si>
  <si>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</si>
  <si>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</si>
  <si>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</si>
  <si>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</si>
  <si>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</si>
  <si>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</si>
  <si>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</si>
  <si>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</si>
  <si>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</si>
  <si>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</si>
  <si>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</si>
  <si>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</si>
  <si>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</si>
  <si>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</si>
  <si>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</si>
  <si>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</si>
  <si>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</si>
  <si>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</si>
  <si>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</si>
  <si>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</si>
  <si>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</si>
  <si>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</si>
  <si>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</si>
  <si>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</si>
  <si>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</si>
  <si>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</si>
  <si>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</si>
  <si>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</si>
  <si>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</si>
  <si>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</si>
  <si>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</si>
  <si>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</si>
  <si>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</si>
  <si>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</si>
  <si>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</si>
  <si>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</si>
  <si>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</si>
  <si>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</si>
  <si>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</si>
  <si>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</si>
  <si>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</si>
  <si>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</si>
  <si>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</si>
  <si>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</si>
  <si>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</si>
  <si>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</si>
  <si>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</si>
  <si>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</si>
  <si>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</si>
  <si>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</si>
  <si>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</si>
  <si>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</si>
  <si>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</si>
  <si>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</si>
  <si>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</si>
  <si>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</si>
  <si>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</si>
  <si>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</si>
  <si>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</si>
  <si>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</si>
  <si>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</si>
  <si>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</si>
  <si>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</si>
  <si>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</si>
  <si>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</si>
  <si>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</si>
  <si>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</si>
  <si>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</si>
  <si>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</si>
  <si>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</si>
  <si>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</si>
  <si>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</si>
  <si>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</si>
  <si>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</si>
  <si>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</si>
  <si>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</si>
  <si>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</si>
  <si>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</si>
  <si>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</si>
  <si>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</si>
  <si>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</si>
  <si>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</si>
  <si>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</si>
  <si>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</si>
  <si>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</si>
  <si>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</si>
  <si>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</si>
  <si>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</si>
  <si>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</si>
  <si>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</si>
  <si>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</si>
  <si>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</si>
  <si>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</si>
  <si>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</si>
  <si>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</si>
  <si>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</si>
  <si>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</si>
  <si>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</si>
  <si>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</si>
  <si>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</si>
  <si>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</si>
  <si>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</si>
  <si>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</si>
  <si>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</si>
  <si>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</si>
  <si>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</si>
  <si>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</si>
  <si>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</si>
  <si>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</si>
  <si>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</si>
  <si>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</si>
  <si>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</si>
  <si>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</si>
  <si>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</si>
  <si>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</si>
  <si>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</si>
  <si>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</si>
  <si>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</si>
  <si>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</si>
  <si>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</si>
  <si>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</si>
  <si>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</si>
  <si>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</si>
  <si>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</si>
  <si>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</si>
  <si>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</si>
  <si>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</si>
  <si>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</si>
  <si>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</si>
  <si>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</si>
  <si>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</si>
  <si>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</si>
  <si>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</si>
  <si>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</si>
  <si>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</si>
  <si>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</si>
  <si>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</si>
  <si>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</si>
  <si>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</si>
  <si>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</si>
  <si>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</si>
  <si>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</si>
  <si>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</si>
  <si>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</si>
  <si>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</si>
  <si>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</si>
  <si>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</si>
  <si>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</si>
  <si>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</si>
  <si>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</si>
  <si>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</si>
  <si>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</si>
  <si>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</si>
  <si>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</si>
  <si>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</si>
  <si>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</si>
  <si>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</si>
  <si>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</si>
  <si>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</si>
  <si>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</si>
  <si>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</si>
  <si>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</si>
  <si>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</si>
  <si>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</si>
  <si>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</si>
  <si>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</si>
  <si>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</si>
  <si>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</si>
  <si>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</si>
  <si>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</si>
  <si>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</si>
  <si>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</si>
  <si>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</si>
  <si>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</si>
  <si>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</si>
  <si>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</si>
  <si>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</si>
  <si>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</si>
  <si>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</si>
  <si>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</si>
  <si>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</si>
  <si>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</si>
  <si>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</si>
  <si>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</si>
  <si>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</si>
  <si>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</si>
  <si>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</si>
  <si>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</si>
  <si>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</si>
  <si>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</si>
  <si>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</si>
  <si>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</si>
  <si>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</si>
  <si>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</si>
  <si>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</si>
  <si>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</si>
  <si>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</si>
  <si>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</si>
  <si>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</si>
  <si>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</si>
  <si>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</si>
  <si>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</si>
  <si>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</si>
  <si>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</si>
  <si>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</si>
  <si>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</si>
  <si>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</si>
  <si>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</si>
  <si>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</si>
  <si>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</si>
  <si>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</si>
  <si>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</si>
  <si>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</si>
  <si>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</si>
  <si>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</si>
  <si>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</si>
  <si>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</si>
  <si>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</si>
  <si>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</si>
  <si>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</si>
  <si>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</si>
  <si>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</si>
  <si>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</si>
  <si>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</si>
  <si>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</si>
  <si>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</si>
  <si>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</si>
  <si>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</si>
  <si>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</si>
  <si>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</si>
  <si>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</si>
  <si>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</si>
  <si>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</si>
  <si>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</si>
  <si>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</si>
  <si>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</si>
  <si>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</si>
  <si>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</si>
  <si>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</si>
  <si>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</si>
  <si>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</si>
  <si>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</si>
  <si>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</si>
  <si>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</si>
  <si>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</si>
  <si>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</si>
  <si>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</si>
  <si>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</si>
  <si>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</si>
  <si>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</si>
  <si>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</si>
  <si>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</si>
  <si>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</si>
  <si>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</si>
  <si>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</si>
  <si>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</si>
  <si>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</si>
  <si>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</si>
  <si>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</si>
  <si>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</si>
  <si>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</si>
  <si>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</si>
  <si>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</si>
  <si>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</si>
  <si>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</si>
  <si>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</si>
  <si>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</si>
  <si>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</si>
  <si>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</si>
  <si>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</si>
  <si>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</si>
  <si>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</si>
  <si>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</si>
  <si>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</si>
  <si>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</si>
  <si>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</si>
  <si>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</si>
  <si>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</si>
  <si>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</si>
  <si>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</si>
  <si>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</si>
  <si>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</si>
  <si>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</si>
  <si>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</si>
  <si>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</si>
  <si>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</si>
  <si>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</si>
  <si>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</si>
  <si>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</si>
  <si>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</si>
  <si>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</si>
  <si>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</si>
  <si>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</si>
  <si>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</si>
  <si>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</si>
  <si>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</si>
  <si>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</si>
  <si>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</si>
  <si>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</si>
  <si>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</si>
  <si>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</si>
  <si>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</si>
  <si>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</si>
  <si>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</si>
  <si>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</si>
  <si>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</si>
  <si>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</si>
  <si>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</si>
  <si>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</si>
  <si>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</si>
  <si>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</si>
  <si>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</si>
  <si>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</si>
  <si>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</si>
  <si>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</si>
  <si>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</si>
  <si>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</si>
  <si>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</si>
  <si>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</si>
  <si>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</si>
  <si>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</si>
  <si>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</si>
  <si>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</si>
  <si>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</si>
  <si>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</si>
  <si>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</si>
  <si>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</si>
  <si>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</si>
  <si>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</si>
  <si>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</si>
  <si>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</si>
  <si>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</si>
  <si>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</si>
  <si>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</si>
  <si>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</si>
  <si>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</si>
  <si>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</si>
  <si>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</si>
  <si>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</si>
  <si>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</si>
  <si>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</si>
  <si>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</si>
  <si>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</si>
  <si>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</si>
  <si>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</si>
  <si>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</si>
  <si>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</si>
  <si>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</si>
  <si>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</si>
  <si>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</si>
  <si>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</si>
  <si>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</si>
  <si>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</si>
  <si>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</si>
  <si>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</si>
  <si>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</si>
  <si>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</si>
  <si>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</si>
  <si>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</si>
  <si>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</si>
  <si>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</si>
  <si>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</si>
  <si>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</si>
  <si>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</si>
  <si>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</si>
  <si>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</si>
  <si>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</si>
  <si>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</si>
  <si>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</si>
  <si>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</si>
  <si>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</si>
  <si>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</si>
  <si>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</si>
  <si>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</si>
  <si>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</si>
  <si>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</si>
  <si>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</si>
  <si>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</si>
  <si>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</si>
  <si>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</si>
  <si>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</si>
  <si>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</si>
  <si>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</si>
  <si>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</si>
  <si>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</si>
  <si>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</si>
  <si>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</si>
  <si>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</si>
  <si>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</si>
  <si>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</si>
  <si>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</si>
  <si>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</si>
  <si>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</si>
  <si>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</si>
  <si>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</si>
  <si>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</si>
  <si>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</si>
  <si>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</si>
  <si>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</si>
  <si>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</si>
  <si>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</si>
  <si>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</si>
  <si>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</si>
  <si>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</si>
  <si>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</si>
  <si>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</si>
  <si>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</si>
  <si>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</si>
  <si>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</si>
  <si>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</si>
  <si>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</si>
  <si>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</si>
  <si>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</si>
  <si>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</si>
  <si>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</si>
  <si>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</si>
  <si>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</si>
  <si>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</si>
  <si>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</si>
  <si>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</si>
  <si>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</si>
  <si>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</si>
  <si>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</si>
  <si>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</si>
  <si>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</si>
  <si>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</si>
  <si>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</si>
  <si>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</si>
  <si>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</si>
  <si>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</si>
  <si>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</si>
  <si>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</si>
  <si>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</si>
  <si>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</si>
  <si>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</si>
  <si>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</si>
  <si>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</si>
  <si>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</si>
  <si>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</si>
  <si>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</si>
  <si>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</si>
  <si>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</si>
  <si>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</si>
  <si>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</si>
  <si>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</si>
  <si>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</si>
  <si>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</si>
  <si>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</si>
  <si>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</si>
  <si>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</si>
  <si>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</si>
  <si>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</si>
  <si>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</si>
  <si>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</si>
  <si>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</si>
  <si>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</si>
  <si>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</si>
  <si>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</si>
  <si>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</si>
  <si>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</si>
  <si>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</si>
  <si>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</si>
  <si>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</si>
  <si>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</si>
  <si>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</si>
  <si>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</si>
  <si>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</si>
  <si>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</si>
  <si>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</si>
  <si>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</si>
  <si>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</si>
  <si>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</si>
  <si>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</si>
  <si>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</si>
  <si>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</si>
  <si>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</si>
  <si>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</si>
  <si>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</si>
  <si>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</si>
  <si>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</si>
  <si>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</si>
  <si>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</si>
  <si>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</si>
  <si>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</si>
  <si>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</si>
  <si>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</si>
  <si>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</si>
  <si>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</si>
  <si>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</si>
  <si>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</si>
  <si>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</si>
  <si>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</si>
  <si>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</si>
  <si>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</si>
  <si>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</si>
  <si>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</si>
  <si>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</si>
  <si>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</si>
  <si>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</si>
  <si>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</si>
  <si>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</si>
  <si>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</si>
  <si>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</si>
  <si>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</si>
  <si>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</si>
  <si>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</si>
  <si>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</si>
  <si>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</si>
  <si>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</si>
  <si>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</si>
  <si>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</si>
  <si>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</si>
  <si>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</si>
  <si>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</si>
  <si>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</si>
  <si>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</si>
  <si>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</si>
  <si>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</si>
  <si>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</si>
  <si>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</si>
  <si>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</si>
  <si>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</si>
  <si>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</si>
  <si>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</si>
  <si>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</si>
  <si>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</si>
  <si>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</si>
  <si>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</si>
  <si>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</si>
  <si>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</si>
  <si>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</si>
  <si>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</si>
  <si>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</si>
  <si>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</si>
  <si>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</si>
  <si>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</si>
  <si>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</si>
  <si>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</si>
  <si>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</si>
  <si>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</si>
  <si>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</si>
  <si>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</si>
  <si>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</si>
  <si>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</si>
  <si>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</si>
  <si>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</si>
  <si>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</si>
  <si>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</si>
  <si>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</si>
  <si>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</si>
  <si>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</si>
  <si>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</si>
  <si>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</si>
  <si>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</si>
  <si>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</si>
  <si>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</si>
  <si>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</si>
  <si>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</si>
  <si>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</si>
  <si>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</si>
  <si>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</si>
  <si>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</si>
  <si>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</si>
  <si>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</si>
  <si>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</si>
  <si>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</si>
  <si>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</si>
  <si>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</si>
  <si>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</si>
  <si>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</si>
  <si>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</si>
  <si>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</si>
  <si>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</si>
  <si>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</si>
  <si>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</si>
  <si>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</si>
  <si>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</si>
  <si>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</si>
  <si>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</si>
  <si>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</si>
  <si>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</si>
  <si>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</si>
  <si>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</si>
  <si>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</si>
  <si>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</si>
  <si>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</si>
  <si>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</si>
  <si>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</si>
  <si>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</si>
  <si>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</si>
  <si>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</si>
  <si>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</si>
  <si>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</si>
  <si>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</si>
  <si>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</si>
  <si>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</si>
  <si>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</si>
  <si>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</si>
  <si>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</si>
  <si>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</si>
  <si>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</si>
  <si>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</si>
  <si>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</si>
  <si>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</si>
  <si>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</si>
  <si>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</si>
  <si>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</si>
  <si>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</si>
  <si>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</si>
  <si>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</si>
  <si>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</si>
  <si>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</si>
  <si>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</si>
  <si>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</si>
  <si>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</si>
  <si>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</si>
  <si>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</si>
  <si>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</si>
  <si>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</si>
  <si>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</si>
  <si>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</si>
  <si>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</si>
  <si>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</si>
  <si>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</si>
  <si>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</si>
  <si>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</si>
  <si>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</si>
  <si>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</si>
  <si>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</si>
  <si>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</si>
  <si>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</si>
  <si>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</si>
  <si>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</si>
  <si>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</si>
  <si>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</si>
  <si>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</si>
  <si>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</si>
  <si>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</si>
  <si>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</si>
  <si>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</si>
  <si>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</si>
  <si>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</si>
  <si>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</si>
  <si>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</si>
  <si>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</si>
  <si>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</si>
  <si>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</si>
  <si>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</si>
  <si>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</si>
  <si>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</si>
  <si>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</si>
  <si>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</si>
  <si>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</si>
  <si>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</si>
  <si>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</si>
  <si>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</si>
  <si>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</si>
  <si>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</si>
  <si>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</si>
  <si>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</si>
  <si>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</si>
  <si>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</si>
  <si>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</si>
  <si>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</si>
  <si>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</si>
  <si>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</si>
  <si>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</si>
  <si>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</si>
  <si>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</si>
  <si>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</si>
  <si>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</si>
  <si>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</si>
  <si>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</si>
  <si>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</si>
  <si>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</si>
  <si>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</si>
  <si>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</si>
  <si>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</si>
  <si>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</si>
  <si>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</si>
  <si>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</si>
  <si>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</si>
  <si>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</si>
  <si>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</si>
  <si>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</si>
  <si>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</si>
  <si>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</si>
  <si>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</si>
  <si>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</si>
  <si>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</si>
  <si>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</si>
  <si>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</si>
  <si>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</si>
  <si>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</si>
  <si>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</si>
  <si>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</si>
  <si>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</si>
  <si>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</si>
  <si>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</si>
  <si>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</si>
  <si>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</si>
  <si>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</si>
  <si>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</si>
  <si>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</si>
  <si>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</si>
  <si>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</si>
  <si>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</si>
  <si>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</si>
  <si>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</si>
  <si>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</si>
  <si>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</si>
  <si>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</si>
  <si>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</si>
  <si>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</si>
  <si>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</si>
  <si>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</si>
  <si>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</si>
  <si>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</si>
  <si>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</si>
  <si>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</si>
  <si>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</si>
  <si>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</si>
  <si>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</si>
  <si>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</si>
  <si>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</si>
  <si>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</si>
  <si>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</si>
  <si>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</si>
  <si>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</si>
  <si>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</si>
  <si>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</si>
  <si>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</si>
  <si>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</si>
  <si>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</si>
  <si>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</si>
  <si>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</si>
  <si>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</si>
  <si>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</si>
  <si>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</si>
  <si>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</si>
  <si>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</si>
  <si>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</si>
  <si>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</si>
  <si>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</si>
  <si>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</si>
  <si>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</si>
  <si>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</si>
  <si>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</si>
  <si>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</si>
  <si>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</si>
  <si>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</si>
  <si>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</si>
  <si>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</si>
  <si>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</si>
  <si>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</si>
  <si>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</si>
  <si>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</si>
  <si>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</si>
  <si>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</si>
  <si>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</si>
  <si>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</si>
  <si>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</si>
  <si>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</si>
  <si>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</si>
  <si>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</si>
  <si>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</si>
  <si>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</si>
  <si>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</si>
  <si>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</si>
  <si>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</si>
  <si>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</si>
  <si>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</si>
  <si>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</si>
  <si>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</si>
  <si>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</si>
  <si>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</si>
  <si>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</si>
  <si>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</si>
  <si>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</si>
  <si>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</si>
  <si>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</si>
  <si>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</si>
  <si>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</si>
  <si>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</si>
  <si>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</si>
  <si>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</si>
  <si>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</si>
  <si>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</si>
  <si>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</si>
  <si>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</si>
  <si>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</si>
  <si>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</si>
  <si>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</si>
  <si>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</si>
  <si>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</si>
  <si>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</si>
  <si>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</si>
  <si>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</si>
  <si>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</si>
  <si>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</si>
  <si>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</si>
  <si>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</si>
  <si>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</si>
  <si>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</si>
  <si>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</si>
  <si>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</si>
  <si>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</si>
  <si>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</si>
  <si>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</si>
  <si>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</si>
  <si>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</si>
  <si>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</si>
  <si>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</si>
  <si>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</si>
  <si>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</si>
  <si>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</si>
  <si>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</si>
  <si>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</si>
  <si>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</si>
  <si>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</si>
  <si>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</si>
  <si>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</si>
  <si>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</si>
  <si>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</si>
  <si>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</si>
  <si>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</si>
  <si>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</si>
  <si>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</si>
  <si>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</si>
  <si>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</si>
  <si>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</si>
  <si>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</si>
  <si>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</si>
  <si>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</si>
  <si>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</si>
  <si>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</si>
  <si>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</si>
  <si>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</si>
  <si>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</si>
  <si>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</si>
  <si>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</si>
  <si>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</si>
  <si>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</si>
  <si>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</si>
  <si>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</si>
  <si>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</si>
  <si>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</si>
  <si>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</si>
  <si>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</si>
  <si>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</si>
  <si>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</si>
  <si>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</si>
  <si>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</si>
  <si>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</si>
  <si>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</si>
  <si>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</si>
  <si>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</si>
  <si>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</si>
  <si>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</si>
  <si>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</si>
  <si>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</si>
  <si>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</si>
  <si>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</si>
  <si>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</si>
  <si>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</si>
  <si>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</si>
  <si>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</si>
  <si>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</si>
  <si>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</si>
  <si>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</si>
  <si>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</si>
  <si>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</si>
  <si>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</si>
  <si>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</si>
  <si>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</si>
  <si>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</si>
  <si>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</si>
  <si>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</si>
  <si>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</si>
  <si>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</si>
  <si>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</si>
  <si>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</si>
  <si>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</si>
  <si>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</si>
  <si>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</si>
  <si>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</si>
  <si>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</si>
  <si>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</si>
  <si>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</si>
  <si>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</si>
  <si>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</si>
  <si>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</si>
  <si>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</si>
  <si>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</si>
  <si>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</si>
  <si>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</si>
  <si>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</si>
  <si>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</si>
  <si>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</si>
  <si>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</si>
  <si>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</si>
  <si>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</si>
  <si>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</si>
  <si>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</si>
  <si>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</si>
  <si>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</si>
  <si>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</si>
  <si>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</si>
  <si>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</si>
  <si>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</si>
  <si>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</si>
  <si>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</si>
  <si>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</si>
  <si>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</si>
  <si>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</si>
  <si>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</si>
  <si>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</si>
  <si>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</si>
  <si>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</si>
  <si>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</si>
  <si>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</si>
  <si>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</si>
  <si>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</si>
  <si>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</si>
  <si>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</si>
  <si>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</si>
  <si>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</si>
  <si>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</si>
  <si>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</si>
  <si>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</si>
  <si>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</si>
  <si>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</si>
  <si>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</si>
  <si>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</si>
  <si>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</si>
  <si>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</si>
  <si>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</si>
  <si>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</si>
  <si>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</si>
  <si>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</si>
  <si>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</si>
  <si>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</si>
  <si>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</si>
  <si>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</si>
  <si>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</si>
  <si>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</si>
  <si>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</si>
  <si>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</si>
  <si>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</si>
  <si>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</si>
  <si>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</si>
  <si>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</si>
  <si>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</si>
  <si>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</si>
  <si>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</si>
  <si>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</si>
  <si>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</si>
  <si>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</si>
  <si>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</si>
  <si>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</si>
  <si>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</si>
  <si>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</si>
  <si>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</si>
  <si>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</si>
  <si>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</si>
  <si>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</si>
  <si>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</si>
  <si>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</si>
  <si>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</si>
  <si>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</si>
  <si>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</si>
  <si>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</si>
  <si>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</si>
  <si>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</si>
  <si>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</si>
  <si>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</si>
  <si>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</si>
  <si>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</si>
  <si>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</si>
  <si>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</si>
  <si>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</si>
  <si>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</si>
  <si>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</si>
  <si>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</si>
  <si>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</si>
  <si>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</si>
  <si>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</si>
  <si>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</si>
  <si>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</si>
  <si>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</si>
  <si>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</si>
  <si>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</si>
  <si>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</si>
  <si>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</si>
  <si>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</si>
  <si>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</si>
  <si>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</si>
  <si>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</si>
  <si>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</si>
  <si>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</si>
  <si>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</si>
  <si>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</si>
  <si>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</si>
  <si>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</si>
  <si>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</si>
  <si>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</si>
  <si>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</si>
  <si>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</si>
  <si>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</si>
  <si>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</si>
  <si>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</si>
  <si>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</si>
  <si>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</si>
  <si>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</si>
  <si>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</si>
  <si>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</si>
  <si>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</si>
  <si>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</si>
  <si>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</si>
  <si>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</si>
  <si>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</si>
  <si>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</si>
  <si>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</si>
  <si>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</si>
  <si>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</si>
  <si>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</si>
  <si>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</si>
  <si>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</si>
  <si>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</si>
  <si>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</si>
  <si>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</si>
  <si>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</si>
  <si>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</si>
  <si>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</si>
  <si>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</si>
  <si>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</si>
  <si>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</si>
  <si>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</si>
  <si>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</si>
  <si>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</si>
  <si>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</si>
  <si>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</si>
  <si>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</si>
  <si>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</si>
  <si>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</si>
  <si>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</si>
  <si>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</si>
  <si>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</si>
  <si>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</si>
  <si>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</si>
  <si>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</si>
  <si>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</si>
  <si>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</si>
  <si>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</si>
  <si>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</si>
  <si>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</si>
  <si>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</si>
  <si>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</si>
  <si>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</si>
  <si>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</si>
  <si>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</si>
  <si>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</si>
  <si>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</si>
  <si>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</si>
  <si>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</si>
  <si>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</si>
  <si>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</si>
  <si>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</si>
  <si>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</si>
  <si>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</si>
  <si>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</si>
  <si>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</si>
  <si>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</si>
  <si>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</si>
  <si>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</si>
  <si>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</si>
  <si>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</si>
  <si>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</si>
  <si>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</si>
  <si>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</si>
  <si>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</si>
  <si>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</si>
  <si>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</si>
  <si>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</si>
  <si>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</si>
  <si>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</si>
  <si>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</si>
  <si>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</si>
  <si>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</si>
  <si>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</si>
  <si>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</si>
  <si>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</si>
  <si>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</si>
  <si>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</si>
  <si>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</si>
  <si>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</si>
  <si>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</si>
  <si>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</si>
  <si>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</si>
  <si>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</si>
  <si>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</si>
  <si>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</si>
  <si>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</si>
  <si>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</si>
  <si>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</si>
  <si>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</si>
  <si>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</si>
  <si>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</si>
  <si>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</si>
  <si>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</si>
  <si>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</si>
  <si>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</si>
  <si>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</si>
  <si>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</si>
  <si>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</si>
  <si>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</si>
  <si>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</si>
  <si>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</si>
  <si>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</si>
  <si>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</si>
  <si>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</si>
  <si>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</si>
  <si>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</si>
  <si>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</si>
  <si>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</si>
  <si>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</si>
  <si>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</si>
  <si>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</si>
  <si>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</si>
  <si>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</si>
  <si>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</si>
  <si>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</si>
  <si>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</si>
  <si>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</si>
  <si>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</si>
  <si>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</si>
  <si>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</si>
  <si>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</si>
  <si>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</si>
  <si>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</si>
  <si>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</si>
  <si>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</si>
  <si>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</si>
  <si>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</si>
  <si>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</si>
  <si>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</si>
  <si>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</si>
  <si>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</si>
  <si>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</si>
  <si>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</si>
  <si>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</si>
  <si>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</si>
  <si>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</si>
  <si>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</si>
  <si>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</si>
  <si>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</si>
  <si>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</si>
  <si>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</si>
  <si>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</si>
  <si>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</si>
  <si>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</si>
  <si>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</si>
  <si>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</si>
  <si>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</si>
  <si>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</si>
  <si>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</si>
  <si>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</si>
  <si>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</si>
  <si>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</si>
  <si>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</si>
  <si>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</si>
  <si>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</si>
  <si>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</si>
  <si>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</si>
  <si>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</si>
  <si>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</si>
  <si>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</si>
  <si>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</si>
  <si>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</si>
  <si>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</si>
  <si>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</si>
  <si>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</si>
  <si>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</si>
  <si>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</si>
  <si>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</si>
  <si>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</si>
  <si>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</si>
  <si>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</si>
  <si>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</si>
  <si>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</si>
  <si>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</si>
  <si>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</si>
  <si>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</si>
  <si>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</si>
  <si>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</si>
  <si>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</si>
  <si>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</si>
  <si>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</si>
  <si>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</si>
  <si>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</si>
  <si>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</si>
  <si>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</si>
  <si>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</si>
  <si>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</si>
  <si>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</si>
  <si>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</si>
  <si>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</si>
  <si>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</si>
  <si>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</si>
  <si>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</si>
  <si>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</si>
  <si>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</si>
  <si>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</si>
  <si>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</si>
  <si>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</si>
  <si>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</si>
  <si>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</si>
  <si>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</si>
  <si>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</si>
  <si>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</si>
  <si>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</si>
  <si>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</si>
  <si>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</si>
  <si>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</si>
  <si>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</si>
  <si>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</si>
  <si>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</si>
  <si>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</si>
  <si>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</si>
  <si>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</si>
  <si>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</si>
  <si>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</si>
  <si>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</si>
  <si>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</si>
  <si>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</si>
  <si>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</si>
  <si>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</si>
  <si>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</si>
  <si>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</si>
  <si>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</si>
  <si>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</si>
  <si>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</si>
  <si>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</si>
  <si>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</si>
  <si>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</si>
  <si>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</si>
  <si>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</si>
  <si>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</si>
  <si>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</si>
  <si>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</si>
  <si>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</si>
  <si>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</si>
  <si>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</si>
  <si>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</si>
  <si>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</si>
  <si>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</si>
  <si>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</si>
  <si>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</si>
  <si>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</si>
  <si>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</si>
  <si>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</si>
  <si>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</si>
  <si>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</si>
  <si>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</si>
  <si>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</si>
  <si>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</si>
  <si>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</si>
  <si>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</si>
  <si>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</si>
  <si>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</si>
  <si>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</si>
  <si>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</si>
  <si>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</si>
  <si>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</si>
  <si>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</si>
  <si>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</si>
  <si>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</si>
  <si>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</si>
  <si>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</si>
  <si>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</si>
  <si>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</si>
  <si>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</si>
  <si>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</si>
  <si>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</si>
  <si>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</si>
  <si>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</si>
  <si>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</si>
  <si>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</si>
  <si>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</si>
  <si>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</si>
  <si>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</si>
  <si>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</si>
  <si>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</si>
  <si>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</si>
  <si>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</si>
  <si>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</si>
  <si>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</si>
  <si>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</si>
  <si>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</si>
  <si>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</si>
  <si>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</si>
  <si>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</si>
  <si>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</si>
  <si>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</si>
  <si>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</si>
  <si>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</si>
  <si>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</si>
  <si>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</si>
  <si>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</si>
  <si>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</si>
  <si>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</si>
  <si>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</si>
  <si>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</si>
  <si>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</si>
  <si>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</si>
  <si>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</si>
  <si>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</si>
  <si>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</si>
  <si>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</si>
  <si>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</si>
  <si>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</si>
  <si>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</si>
  <si>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</si>
  <si>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</si>
  <si>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</si>
  <si>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</si>
  <si>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</si>
  <si>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</si>
  <si>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</si>
  <si>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</si>
  <si>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</si>
  <si>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</si>
  <si>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</si>
  <si>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</si>
  <si>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</si>
  <si>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</si>
  <si>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</si>
  <si>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</si>
  <si>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</si>
  <si>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</si>
  <si>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</si>
  <si>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</si>
  <si>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</si>
  <si>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</si>
  <si>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</si>
  <si>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</si>
  <si>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</si>
  <si>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</si>
  <si>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</si>
  <si>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</si>
  <si>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</si>
  <si>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</si>
  <si>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</si>
  <si>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</si>
  <si>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</si>
  <si>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</si>
  <si>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</si>
  <si>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</si>
  <si>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</si>
  <si>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</si>
  <si>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</si>
  <si>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</si>
  <si>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</si>
  <si>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</si>
  <si>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</si>
  <si>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</si>
  <si>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</si>
  <si>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</si>
  <si>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</si>
  <si>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</si>
  <si>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</si>
  <si>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</si>
  <si>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</si>
  <si>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</si>
  <si>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</si>
  <si>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</si>
  <si>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</si>
  <si>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</si>
  <si>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</si>
  <si>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</si>
  <si>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</si>
  <si>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</si>
  <si>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</si>
  <si>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</si>
  <si>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</si>
  <si>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</si>
  <si>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</si>
  <si>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</si>
  <si>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</si>
  <si>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</si>
  <si>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</si>
  <si>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</si>
  <si>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</si>
  <si>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</si>
  <si>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</si>
  <si>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</si>
  <si>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</si>
  <si>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</si>
  <si>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</si>
  <si>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</si>
  <si>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</si>
  <si>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</si>
  <si>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</si>
  <si>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</si>
  <si>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</si>
  <si>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</si>
  <si>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</si>
  <si>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</si>
  <si>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</si>
  <si>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</si>
  <si>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</si>
  <si>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</si>
  <si>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</si>
  <si>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</si>
  <si>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</si>
  <si>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</si>
  <si>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</si>
  <si>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</si>
  <si>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</si>
  <si>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</si>
  <si>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</si>
  <si>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</si>
  <si>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</si>
  <si>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</si>
  <si>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</si>
  <si>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</si>
  <si>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</si>
  <si>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</si>
  <si>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</si>
  <si>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</si>
  <si>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</si>
  <si>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</si>
  <si>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</si>
  <si>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</si>
  <si>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</si>
  <si>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</si>
  <si>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</si>
  <si>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</si>
  <si>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</si>
  <si>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</si>
  <si>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</si>
  <si>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</si>
  <si>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</si>
  <si>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</si>
  <si>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</si>
  <si>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</si>
  <si>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</si>
  <si>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</si>
  <si>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</si>
  <si>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</si>
  <si>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</si>
  <si>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</si>
  <si>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</si>
  <si>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</si>
  <si>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</si>
  <si>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</si>
  <si>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</si>
  <si>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</si>
  <si>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</si>
  <si>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</si>
  <si>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</si>
  <si>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</si>
  <si>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</si>
  <si>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</si>
  <si>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</si>
  <si>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</si>
  <si>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</si>
  <si>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</si>
  <si>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</si>
  <si>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</si>
  <si>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</si>
  <si>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</si>
  <si>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</si>
  <si>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</si>
  <si>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</si>
  <si>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</si>
  <si>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</si>
  <si>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</si>
  <si>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</si>
  <si>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</si>
  <si>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</si>
  <si>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</si>
  <si>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</si>
  <si>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</si>
  <si>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</si>
  <si>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</si>
  <si>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</si>
  <si>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</si>
  <si>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</si>
  <si>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</si>
  <si>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</si>
  <si>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</si>
  <si>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</si>
  <si>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</si>
  <si>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</si>
  <si>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</si>
  <si>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</si>
  <si>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</si>
  <si>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</si>
  <si>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</si>
  <si>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</si>
  <si>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</si>
  <si>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</si>
  <si>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</si>
  <si>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</si>
  <si>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</si>
  <si>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</si>
  <si>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</si>
  <si>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</si>
  <si>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</si>
  <si>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</si>
  <si>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</si>
  <si>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</si>
  <si>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</si>
  <si>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</si>
  <si>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</si>
  <si>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</si>
  <si>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</si>
  <si>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</si>
  <si>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</si>
  <si>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</si>
  <si>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</si>
  <si>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</si>
  <si>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</si>
  <si>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</si>
  <si>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</si>
  <si>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</si>
  <si>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</si>
  <si>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</si>
  <si>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</si>
  <si>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</si>
  <si>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</si>
  <si>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</si>
  <si>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</si>
  <si>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</si>
  <si>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</si>
  <si>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</si>
  <si>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</si>
  <si>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</si>
  <si>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</si>
  <si>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</si>
  <si>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</si>
  <si>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</si>
  <si>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</si>
  <si>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</si>
  <si>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</si>
  <si>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</si>
  <si>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</si>
  <si>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</si>
  <si>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</si>
  <si>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</si>
  <si>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</si>
  <si>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</si>
  <si>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</si>
  <si>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</si>
  <si>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</si>
  <si>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</si>
  <si>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</si>
  <si>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</si>
  <si>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</si>
  <si>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</si>
  <si>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</si>
  <si>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</si>
  <si>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</si>
  <si>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</si>
  <si>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</si>
  <si>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</si>
  <si>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</si>
  <si>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</si>
  <si>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</si>
  <si>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</si>
  <si>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</si>
  <si>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</si>
  <si>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</si>
  <si>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</si>
  <si>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</si>
  <si>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</si>
  <si>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</si>
  <si>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</si>
  <si>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</si>
  <si>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</si>
  <si>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</si>
  <si>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</si>
  <si>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</si>
  <si>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</si>
  <si>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</si>
  <si>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</si>
  <si>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</si>
  <si>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</si>
  <si>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</si>
  <si>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</si>
  <si>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</si>
  <si>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</si>
  <si>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</si>
  <si>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</si>
  <si>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</si>
  <si>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</si>
  <si>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</si>
  <si>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</si>
  <si>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</si>
  <si>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</si>
  <si>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</si>
  <si>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</si>
  <si>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</si>
  <si>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</si>
  <si>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</si>
  <si>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</si>
  <si>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</si>
  <si>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</si>
  <si>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</si>
  <si>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</si>
  <si>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</si>
  <si>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</si>
  <si>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</si>
  <si>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</si>
  <si>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</si>
  <si>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</si>
  <si>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</si>
  <si>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</si>
  <si>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</si>
  <si>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</si>
  <si>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</si>
  <si>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</si>
  <si>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</si>
  <si>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</si>
  <si>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</si>
  <si>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</si>
  <si>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</si>
  <si>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</si>
  <si>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</si>
  <si>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</si>
  <si>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</si>
  <si>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</si>
  <si>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</si>
  <si>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</si>
  <si>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</si>
  <si>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</si>
  <si>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</si>
  <si>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</si>
  <si>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</si>
  <si>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</si>
  <si>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</si>
  <si>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</si>
  <si>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</si>
  <si>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</si>
  <si>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</si>
  <si>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</si>
  <si>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</si>
  <si>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</si>
  <si>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</si>
  <si>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</si>
  <si>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</si>
  <si>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</si>
  <si>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</si>
  <si>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</si>
  <si>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</si>
  <si>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</si>
  <si>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</si>
  <si>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</si>
  <si>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</si>
  <si>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</si>
  <si>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</si>
  <si>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</si>
  <si>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</si>
  <si>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</si>
  <si>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</si>
  <si>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</si>
  <si>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</si>
  <si>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</si>
  <si>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</si>
  <si>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</si>
  <si>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</si>
  <si>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</si>
  <si>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</si>
  <si>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</si>
  <si>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</si>
  <si>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</si>
  <si>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</si>
  <si>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</si>
  <si>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</si>
  <si>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</si>
  <si>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</si>
  <si>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</si>
  <si>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</si>
  <si>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</si>
  <si>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</si>
  <si>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</si>
  <si>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</si>
  <si>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</si>
  <si>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</si>
  <si>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</si>
  <si>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</si>
  <si>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</si>
  <si>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</si>
  <si>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</si>
  <si>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</si>
  <si>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</si>
  <si>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</si>
  <si>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</si>
  <si>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</si>
  <si>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</si>
  <si>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</si>
  <si>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</si>
  <si>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</si>
  <si>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</si>
  <si>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</si>
  <si>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</si>
  <si>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</si>
  <si>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</si>
  <si>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</si>
  <si>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</si>
  <si>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</si>
  <si>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</si>
  <si>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</si>
  <si>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</si>
  <si>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</si>
  <si>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</si>
  <si>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</si>
  <si>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</si>
  <si>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</si>
  <si>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</si>
  <si>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</si>
  <si>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</si>
  <si>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</si>
  <si>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</si>
  <si>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</si>
  <si>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</si>
  <si>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</si>
  <si>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</si>
  <si>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</si>
  <si>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</si>
  <si>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</si>
  <si>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</si>
  <si>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</si>
  <si>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</si>
  <si>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</si>
  <si>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</si>
  <si>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</si>
  <si>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</si>
  <si>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</si>
  <si>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</si>
  <si>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</si>
  <si>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</si>
  <si>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</si>
  <si>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</si>
  <si>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</si>
  <si>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</si>
  <si>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</si>
  <si>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</si>
  <si>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</si>
  <si>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</si>
  <si>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</si>
  <si>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</si>
  <si>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</si>
  <si>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</si>
  <si>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</si>
  <si>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</si>
  <si>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</si>
  <si>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</si>
  <si>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</si>
  <si>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</si>
  <si>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</si>
  <si>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</si>
  <si>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</si>
  <si>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</si>
  <si>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</si>
  <si>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</si>
  <si>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</si>
  <si>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</si>
  <si>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</si>
  <si>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</si>
  <si>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</si>
  <si>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</si>
  <si>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</si>
  <si>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</si>
  <si>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</si>
  <si>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</si>
  <si>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</si>
  <si>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</si>
  <si>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</si>
  <si>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</si>
  <si>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</si>
  <si>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</si>
  <si>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</si>
  <si>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</si>
  <si>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</si>
  <si>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</si>
  <si>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</si>
  <si>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</si>
  <si>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</si>
  <si>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</si>
  <si>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</si>
  <si>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</si>
  <si>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</si>
  <si>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</si>
  <si>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</si>
  <si>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</si>
  <si>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</si>
  <si>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</si>
  <si>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</si>
  <si>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</si>
  <si>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</si>
  <si>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</si>
  <si>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</si>
  <si>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</si>
  <si>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</si>
  <si>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</si>
  <si>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</si>
  <si>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</si>
  <si>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</si>
  <si>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</si>
  <si>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</si>
  <si>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</si>
  <si>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</si>
  <si>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</si>
  <si>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</si>
  <si>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</si>
  <si>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</si>
  <si>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</si>
  <si>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</si>
  <si>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</si>
  <si>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</si>
  <si>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</si>
  <si>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</si>
  <si>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</si>
  <si>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</si>
  <si>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</si>
  <si>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</si>
  <si>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</si>
  <si>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</si>
  <si>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</si>
  <si>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</si>
  <si>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</si>
  <si>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</si>
  <si>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</si>
  <si>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</si>
  <si>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</si>
  <si>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</si>
  <si>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</si>
  <si>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</si>
  <si>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</si>
  <si>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</si>
  <si>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</si>
  <si>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</si>
  <si>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</si>
  <si>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</si>
  <si>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</si>
  <si>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</si>
  <si>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</si>
  <si>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</si>
  <si>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</si>
  <si>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</si>
  <si>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</si>
  <si>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</si>
  <si>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</si>
  <si>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</si>
  <si>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</si>
  <si>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</si>
  <si>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</si>
  <si>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</si>
  <si>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</si>
  <si>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</si>
  <si>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</si>
  <si>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</si>
  <si>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</si>
  <si>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</si>
  <si>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</si>
  <si>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</si>
  <si>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</si>
  <si>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</si>
  <si>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</si>
  <si>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</si>
  <si>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</si>
  <si>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</si>
  <si>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</si>
  <si>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</si>
  <si>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</si>
  <si>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</si>
  <si>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</si>
  <si>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</si>
  <si>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</si>
  <si>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</si>
  <si>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</si>
  <si>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</si>
  <si>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</si>
  <si>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</si>
  <si>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</si>
  <si>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</si>
  <si>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</si>
  <si>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</si>
  <si>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</si>
  <si>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</si>
  <si>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</si>
  <si>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</si>
  <si>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</si>
  <si>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</si>
  <si>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</si>
  <si>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</si>
  <si>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</si>
  <si>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</si>
  <si>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</si>
  <si>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</si>
  <si>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</si>
  <si>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</si>
  <si>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</si>
  <si>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</si>
  <si>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</si>
  <si>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</si>
  <si>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</si>
  <si>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</si>
  <si>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</si>
  <si>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</si>
  <si>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</si>
  <si>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</si>
  <si>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</si>
  <si>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</si>
  <si>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</si>
  <si>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</si>
  <si>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</si>
  <si>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</si>
  <si>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</si>
  <si>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</si>
  <si>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</si>
  <si>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</si>
  <si>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</si>
  <si>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</si>
  <si>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</si>
  <si>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</si>
  <si>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</si>
  <si>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</si>
  <si>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</si>
  <si>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</si>
  <si>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</si>
  <si>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</si>
  <si>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</si>
  <si>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</si>
  <si>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</si>
  <si>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</si>
  <si>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</si>
  <si>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</si>
  <si>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</si>
  <si>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</si>
  <si>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</si>
  <si>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</si>
  <si>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</si>
  <si>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</si>
  <si>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</si>
  <si>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</si>
  <si>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</si>
  <si>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</si>
  <si>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</si>
  <si>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</si>
  <si>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</si>
  <si>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</si>
  <si>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</si>
  <si>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</si>
  <si>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</si>
  <si>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</si>
  <si>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</si>
  <si>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</si>
  <si>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</si>
  <si>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</si>
  <si>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</si>
  <si>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</si>
  <si>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</si>
  <si>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</si>
  <si>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</si>
  <si>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</si>
  <si>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</si>
  <si>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</si>
  <si>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</si>
  <si>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</si>
  <si>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</si>
  <si>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</si>
  <si>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</si>
  <si>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</si>
  <si>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</si>
  <si>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</si>
  <si>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</si>
  <si>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</si>
  <si>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</si>
  <si>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</si>
  <si>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</si>
  <si>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</si>
  <si>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</si>
  <si>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</si>
  <si>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</si>
  <si>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</si>
  <si>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</si>
  <si>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</si>
  <si>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</si>
  <si>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</si>
  <si>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</si>
  <si>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</si>
  <si>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</si>
  <si>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</si>
  <si>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</si>
  <si>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</si>
  <si>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</si>
  <si>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</si>
  <si>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</si>
  <si>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</si>
  <si>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</si>
  <si>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</si>
  <si>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</si>
  <si>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</si>
  <si>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</si>
  <si>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</si>
  <si>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</si>
  <si>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</si>
  <si>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</si>
  <si>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</si>
  <si>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</si>
  <si>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</si>
  <si>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</si>
  <si>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</si>
  <si>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</si>
  <si>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</si>
  <si>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</si>
  <si>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</si>
  <si>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</si>
  <si>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</si>
  <si>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</si>
  <si>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</si>
  <si>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</si>
  <si>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</si>
  <si>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</si>
  <si>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</si>
  <si>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</si>
  <si>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</si>
  <si>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</si>
  <si>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</si>
  <si>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</si>
  <si>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</si>
  <si>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</si>
  <si>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</si>
  <si>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</si>
  <si>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</si>
  <si>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</si>
  <si>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</si>
  <si>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</si>
  <si>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</si>
  <si>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</si>
  <si>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</si>
  <si>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</si>
  <si>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</si>
  <si>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</si>
  <si>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</si>
  <si>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</si>
  <si>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</si>
  <si>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</si>
  <si>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</si>
  <si>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</si>
  <si>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</si>
  <si>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</si>
  <si>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</si>
  <si>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</si>
  <si>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</si>
  <si>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</si>
  <si>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</si>
  <si>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</si>
  <si>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</si>
  <si>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</si>
  <si>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</si>
  <si>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</si>
  <si>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</si>
  <si>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</si>
  <si>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</si>
  <si>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</si>
  <si>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</si>
  <si>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</si>
  <si>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</si>
  <si>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</si>
  <si>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</si>
  <si>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</si>
  <si>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</si>
  <si>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</si>
  <si>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</si>
  <si>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</si>
  <si>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</si>
  <si>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</si>
  <si>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</si>
  <si>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</si>
  <si>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</si>
  <si>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</si>
  <si>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</si>
  <si>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</si>
  <si>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</si>
  <si>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</si>
  <si>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</si>
  <si>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</si>
  <si>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</si>
  <si>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</si>
  <si>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</si>
  <si>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</si>
  <si>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</si>
  <si>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</si>
  <si>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</si>
  <si>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</si>
  <si>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</si>
  <si>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</si>
  <si>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</si>
  <si>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</si>
  <si>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</si>
  <si>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</si>
  <si>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</si>
  <si>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</si>
  <si>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</si>
  <si>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</si>
  <si>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</si>
  <si>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</si>
  <si>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</si>
  <si>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</si>
  <si>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</si>
  <si>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</si>
  <si>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</si>
  <si>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</si>
  <si>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</si>
  <si>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</si>
  <si>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</si>
  <si>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</si>
  <si>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</si>
  <si>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</si>
  <si>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</si>
  <si>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</si>
  <si>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</si>
  <si>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</si>
  <si>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</si>
  <si>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</si>
  <si>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</si>
  <si>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</si>
  <si>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</si>
  <si>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</si>
  <si>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</si>
  <si>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</si>
  <si>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</si>
  <si>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</si>
  <si>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</si>
  <si>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</si>
  <si>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</si>
  <si>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</si>
  <si>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</si>
  <si>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</si>
  <si>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</si>
  <si>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</si>
  <si>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</si>
  <si>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</si>
  <si>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</si>
  <si>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</si>
  <si>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</si>
  <si>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</si>
  <si>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</si>
  <si>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</si>
  <si>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</si>
  <si>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</si>
  <si>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</si>
  <si>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</si>
  <si>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</si>
  <si>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</si>
  <si>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</si>
  <si>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</si>
  <si>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</si>
  <si>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</si>
  <si>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</si>
  <si>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</si>
  <si>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</si>
  <si>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</si>
  <si>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</si>
  <si>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</si>
  <si>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</si>
  <si>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</si>
  <si>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</si>
  <si>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</si>
  <si>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</si>
  <si>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</si>
  <si>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</si>
  <si>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</si>
  <si>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</si>
  <si>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</si>
  <si>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</si>
  <si>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</si>
  <si>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</si>
  <si>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</si>
  <si>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</si>
  <si>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</si>
  <si>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</si>
  <si>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</si>
  <si>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</si>
  <si>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</si>
  <si>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</si>
  <si>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</si>
  <si>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</si>
  <si>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</si>
  <si>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</si>
  <si>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</si>
  <si>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</si>
  <si>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</si>
  <si>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</si>
  <si>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</si>
  <si>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</si>
  <si>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</si>
  <si>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</si>
  <si>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</si>
  <si>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</si>
  <si>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</si>
  <si>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</si>
  <si>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</si>
  <si>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</si>
  <si>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</si>
  <si>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</si>
  <si>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</si>
  <si>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</si>
  <si>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</si>
  <si>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</si>
  <si>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</si>
  <si>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</si>
  <si>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</si>
  <si>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</si>
  <si>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</si>
  <si>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</si>
  <si>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</si>
  <si>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</si>
  <si>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</si>
  <si>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</si>
  <si>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</si>
  <si>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</si>
  <si>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</si>
  <si>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</si>
  <si>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</si>
  <si>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</si>
  <si>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</si>
  <si>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</si>
  <si>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</si>
  <si>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</si>
  <si>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</si>
  <si>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</si>
  <si>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</si>
  <si>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</si>
  <si>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</si>
  <si>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</si>
  <si>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</si>
  <si>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</si>
  <si>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</si>
  <si>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</si>
  <si>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</si>
  <si>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</si>
  <si>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</si>
  <si>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</si>
  <si>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</si>
  <si>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</si>
  <si>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</si>
  <si>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</si>
  <si>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</si>
  <si>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</si>
  <si>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</si>
  <si>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</si>
  <si>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</si>
  <si>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</si>
  <si>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</si>
  <si>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</si>
  <si>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</si>
  <si>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</si>
  <si>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</si>
  <si>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</si>
  <si>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</si>
  <si>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</si>
  <si>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</si>
  <si>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</si>
  <si>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</si>
  <si>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</si>
  <si>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</si>
  <si>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</si>
  <si>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</si>
  <si>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</si>
  <si>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</si>
  <si>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</si>
  <si>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</si>
  <si>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</si>
  <si>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</si>
  <si>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</si>
  <si>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</si>
  <si>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</si>
  <si>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</si>
  <si>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</si>
  <si>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</si>
  <si>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</si>
  <si>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</si>
  <si>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</si>
  <si>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</si>
  <si>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</si>
  <si>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</si>
  <si>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</si>
  <si>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</si>
  <si>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</si>
  <si>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</si>
  <si>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</si>
  <si>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</si>
  <si>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</si>
  <si>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</si>
  <si>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</si>
  <si>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</si>
  <si>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</si>
  <si>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</si>
  <si>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</si>
  <si>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</si>
  <si>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</si>
  <si>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</si>
  <si>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</si>
  <si>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</si>
  <si>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</si>
  <si>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</si>
  <si>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</si>
  <si>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</si>
  <si>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</si>
  <si>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</si>
  <si>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</si>
  <si>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</si>
  <si>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</si>
  <si>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</si>
  <si>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</si>
  <si>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</si>
  <si>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</si>
  <si>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</si>
  <si>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</si>
  <si>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</si>
  <si>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</si>
  <si>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</si>
  <si>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</si>
  <si>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</si>
  <si>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</si>
  <si>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</si>
  <si>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</si>
  <si>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</si>
  <si>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</si>
  <si>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</si>
  <si>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</si>
  <si>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</si>
  <si>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</si>
  <si>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</si>
  <si>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</si>
  <si>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</si>
  <si>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</si>
  <si>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</si>
  <si>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</si>
  <si>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</si>
  <si>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</si>
  <si>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</si>
  <si>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</si>
  <si>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</si>
  <si>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</si>
  <si>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</si>
  <si>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</si>
  <si>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</si>
  <si>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</si>
  <si>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</si>
  <si>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</si>
  <si>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</si>
  <si>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</si>
  <si>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</si>
  <si>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</si>
  <si>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</si>
  <si>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</si>
  <si>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</si>
  <si>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</si>
  <si>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</si>
  <si>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</si>
  <si>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</si>
  <si>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</si>
  <si>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</si>
  <si>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</si>
  <si>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</si>
  <si>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</si>
  <si>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</si>
  <si>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</si>
  <si>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</si>
  <si>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</si>
  <si>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</si>
  <si>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</si>
  <si>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</si>
  <si>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</si>
  <si>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</si>
  <si>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</si>
  <si>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</si>
  <si>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</si>
  <si>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</si>
  <si>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</si>
  <si>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</si>
  <si>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</si>
  <si>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</si>
  <si>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</si>
  <si>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</si>
  <si>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</si>
  <si>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</si>
  <si>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</si>
  <si>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</si>
  <si>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</si>
  <si>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</si>
  <si>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</si>
  <si>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</si>
  <si>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</si>
  <si>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</si>
  <si>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</si>
  <si>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</si>
  <si>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</si>
  <si>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</si>
  <si>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</si>
  <si>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</si>
  <si>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</si>
  <si>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</si>
  <si>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</si>
  <si>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</si>
  <si>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</si>
  <si>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</si>
  <si>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</si>
  <si>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</si>
  <si>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</si>
  <si>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</si>
  <si>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</si>
  <si>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</si>
  <si>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</si>
  <si>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</si>
  <si>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</si>
  <si>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</si>
  <si>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</si>
  <si>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</si>
  <si>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</si>
  <si>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</si>
  <si>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</si>
  <si>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</si>
  <si>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</si>
  <si>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</si>
  <si>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</si>
  <si>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</si>
  <si>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</si>
  <si>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</si>
  <si>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</si>
  <si>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</si>
  <si>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</si>
  <si>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</si>
  <si>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</si>
  <si>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</si>
  <si>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</si>
  <si>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</si>
  <si>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</si>
  <si>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</si>
  <si>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</si>
  <si>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</si>
  <si>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</si>
  <si>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</si>
  <si>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</si>
  <si>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</si>
  <si>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</si>
  <si>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</si>
  <si>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</si>
  <si>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</si>
  <si>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</si>
  <si>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</si>
  <si>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</si>
  <si>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</si>
  <si>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</si>
  <si>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</si>
  <si>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</si>
  <si>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</si>
  <si>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</si>
  <si>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</si>
  <si>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</si>
  <si>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</si>
  <si>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</si>
  <si>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</si>
  <si>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</si>
  <si>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</si>
  <si>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</si>
  <si>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</si>
  <si>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</si>
  <si>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</si>
  <si>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</si>
  <si>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</si>
  <si>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</si>
  <si>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</si>
  <si>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</si>
  <si>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</si>
  <si>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</si>
  <si>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</si>
  <si>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</si>
  <si>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</si>
  <si>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</si>
  <si>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</si>
  <si>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</si>
  <si>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</si>
  <si>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</si>
  <si>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</si>
  <si>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</si>
  <si>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</si>
  <si>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</si>
  <si>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</si>
  <si>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</si>
  <si>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</si>
  <si>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</si>
  <si>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</si>
  <si>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</si>
  <si>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</si>
  <si>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</si>
  <si>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</si>
  <si>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</si>
  <si>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</si>
  <si>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</si>
  <si>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</si>
  <si>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</si>
  <si>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</si>
  <si>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</si>
  <si>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</si>
  <si>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</si>
  <si>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</si>
  <si>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</si>
  <si>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</si>
  <si>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</si>
  <si>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</si>
  <si>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</si>
  <si>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</si>
  <si>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</si>
  <si>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</si>
  <si>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</si>
  <si>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</si>
  <si>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</si>
  <si>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</si>
  <si>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</si>
  <si>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</si>
  <si>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</si>
  <si>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</si>
  <si>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</si>
  <si>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</si>
  <si>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</si>
  <si>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</si>
  <si>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</si>
  <si>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</si>
  <si>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</si>
  <si>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</si>
  <si>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</si>
  <si>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</si>
  <si>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</si>
  <si>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</si>
  <si>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</si>
  <si>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</si>
  <si>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</si>
  <si>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</si>
  <si>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</si>
  <si>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</si>
  <si>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</si>
  <si>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</si>
  <si>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</si>
  <si>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</si>
  <si>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</si>
  <si>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</si>
  <si>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</si>
  <si>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</si>
  <si>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</si>
  <si>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</si>
  <si>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</si>
  <si>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</si>
  <si>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</si>
  <si>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</si>
  <si>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</si>
  <si>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</si>
  <si>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</si>
  <si>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</si>
  <si>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</si>
  <si>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</si>
  <si>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</si>
  <si>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</si>
  <si>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</si>
  <si>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</si>
  <si>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</si>
  <si>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</si>
  <si>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</si>
  <si>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</si>
  <si>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</si>
  <si>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</si>
  <si>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</si>
  <si>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</si>
  <si>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</si>
  <si>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</si>
  <si>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</si>
  <si>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</si>
  <si>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</si>
  <si>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</si>
  <si>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</si>
  <si>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</si>
  <si>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</si>
  <si>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</si>
  <si>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</si>
  <si>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</si>
  <si>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</si>
  <si>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</si>
  <si>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</si>
  <si>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</si>
  <si>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</si>
  <si>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</si>
  <si>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</si>
  <si>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</si>
  <si>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</si>
  <si>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</si>
  <si>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</si>
  <si>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</si>
  <si>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</si>
  <si>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</si>
  <si>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</si>
  <si>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</si>
  <si>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</si>
  <si>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</si>
  <si>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</si>
  <si>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</si>
  <si>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</si>
  <si>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</si>
  <si>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</si>
  <si>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</si>
  <si>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</si>
  <si>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</si>
  <si>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</si>
  <si>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</si>
  <si>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</si>
  <si>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</si>
  <si>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</si>
  <si>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</si>
  <si>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</si>
  <si>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</si>
  <si>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</si>
  <si>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</si>
  <si>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</si>
  <si>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</si>
  <si>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</si>
  <si>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</si>
  <si>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</si>
  <si>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</si>
  <si>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</si>
  <si>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</si>
  <si>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</si>
  <si>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</si>
  <si>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</si>
  <si>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</si>
  <si>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</si>
  <si>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</si>
  <si>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</si>
  <si>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</si>
  <si>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</si>
  <si>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</si>
  <si>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</si>
  <si>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</si>
  <si>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</si>
  <si>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</si>
  <si>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</si>
  <si>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</si>
  <si>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</si>
  <si>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</si>
  <si>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</si>
  <si>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</si>
  <si>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</si>
  <si>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</si>
  <si>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</si>
  <si>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</si>
  <si>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</si>
  <si>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</si>
  <si>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</si>
  <si>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</si>
  <si>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</si>
  <si>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</si>
  <si>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</si>
  <si>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</si>
  <si>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</si>
  <si>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</si>
  <si>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</si>
  <si>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</si>
  <si>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</si>
  <si>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</si>
  <si>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</si>
  <si>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</si>
  <si>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</si>
  <si>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</si>
  <si>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</si>
  <si>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</si>
  <si>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</si>
  <si>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</si>
  <si>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</si>
  <si>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</si>
  <si>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</si>
  <si>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</si>
  <si>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</si>
  <si>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</si>
  <si>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</si>
  <si>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</si>
  <si>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</si>
  <si>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</si>
  <si>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</si>
  <si>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</si>
  <si>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</si>
  <si>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</si>
  <si>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</si>
  <si>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</si>
  <si>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</si>
  <si>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</si>
  <si>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</si>
  <si>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</si>
  <si>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</si>
  <si>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</si>
  <si>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</si>
  <si>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</si>
  <si>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</si>
  <si>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</si>
  <si>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</si>
  <si>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</si>
  <si>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</si>
  <si>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</si>
  <si>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</si>
  <si>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</si>
  <si>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</si>
  <si>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</si>
  <si>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</si>
  <si>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</si>
  <si>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</si>
  <si>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</si>
  <si>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</si>
  <si>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</si>
  <si>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</si>
  <si>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</si>
  <si>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</si>
  <si>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</si>
  <si>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</si>
  <si>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</si>
  <si>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</si>
  <si>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</si>
  <si>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</si>
  <si>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</si>
  <si>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</si>
  <si>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</si>
  <si>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</si>
  <si>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</si>
  <si>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</si>
  <si>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</si>
  <si>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</si>
  <si>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</si>
  <si>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</si>
  <si>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</si>
  <si>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</si>
  <si>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</si>
  <si>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</si>
  <si>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</si>
  <si>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</si>
  <si>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</si>
  <si>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</si>
  <si>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</si>
  <si>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</si>
  <si>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</si>
  <si>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</si>
  <si>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</si>
  <si>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</si>
  <si>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</si>
  <si>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</si>
  <si>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</si>
  <si>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</si>
  <si>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</si>
  <si>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</si>
  <si>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</si>
  <si>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</si>
  <si>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</si>
  <si>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</si>
  <si>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</si>
  <si>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</si>
  <si>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</si>
  <si>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</si>
  <si>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</si>
  <si>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</si>
  <si>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</si>
  <si>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</si>
  <si>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</si>
  <si>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</si>
  <si>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</si>
  <si>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</si>
  <si>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</si>
  <si>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</si>
  <si>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</si>
  <si>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</si>
  <si>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</si>
  <si>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</si>
  <si>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</si>
  <si>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</si>
  <si>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</si>
  <si>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</si>
  <si>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</si>
  <si>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</si>
  <si>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</si>
  <si>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</si>
  <si>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</si>
  <si>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</si>
  <si>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</si>
  <si>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</si>
  <si>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</si>
  <si>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</si>
  <si>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</si>
  <si>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</si>
  <si>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</si>
  <si>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</si>
  <si>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</si>
  <si>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</si>
  <si>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</si>
  <si>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</si>
  <si>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</si>
  <si>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</si>
  <si>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</si>
  <si>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</si>
  <si>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</si>
  <si>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</si>
  <si>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</si>
  <si>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</si>
  <si>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</si>
  <si>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</si>
  <si>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</si>
  <si>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</si>
  <si>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</si>
  <si>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</si>
  <si>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</si>
  <si>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</si>
  <si>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</si>
  <si>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</si>
  <si>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</si>
  <si>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</si>
  <si>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</si>
  <si>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</si>
  <si>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</si>
  <si>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</si>
  <si>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</si>
  <si>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</si>
  <si>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</si>
  <si>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</si>
  <si>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</si>
  <si>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</si>
  <si>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</si>
  <si>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</si>
  <si>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</si>
  <si>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</si>
  <si>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</si>
  <si>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</si>
  <si>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</si>
  <si>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</si>
  <si>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</si>
  <si>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</si>
  <si>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</si>
  <si>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</si>
  <si>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</si>
  <si>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</si>
  <si>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</si>
  <si>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</si>
  <si>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</si>
  <si>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</si>
  <si>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</si>
  <si>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</si>
  <si>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</si>
  <si>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</si>
  <si>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</si>
  <si>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</si>
  <si>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</si>
  <si>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</si>
  <si>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</si>
  <si>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</si>
  <si>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</si>
  <si>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</si>
  <si>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</si>
  <si>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</si>
  <si>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</si>
  <si>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</si>
  <si>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</si>
  <si>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</si>
  <si>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</si>
  <si>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</si>
  <si>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</si>
  <si>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</si>
  <si>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</si>
  <si>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</si>
  <si>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</si>
  <si>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</si>
  <si>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</si>
  <si>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</si>
  <si>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</si>
  <si>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</si>
  <si>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</si>
  <si>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</si>
  <si>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</si>
  <si>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</si>
  <si>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</si>
  <si>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</si>
  <si>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</si>
  <si>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</si>
  <si>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</si>
  <si>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</si>
  <si>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</si>
  <si>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</si>
  <si>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</si>
  <si>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</si>
  <si>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</si>
  <si>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</si>
  <si>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</si>
  <si>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</si>
  <si>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</si>
  <si>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</si>
  <si>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</si>
  <si>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</si>
  <si>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</si>
  <si>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</si>
  <si>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</si>
  <si>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</si>
  <si>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</si>
  <si>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</si>
  <si>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</si>
  <si>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</si>
  <si>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</si>
  <si>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</si>
  <si>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</si>
  <si>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</si>
  <si>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</si>
  <si>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</si>
  <si>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</si>
  <si>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</si>
  <si>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</si>
  <si>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</si>
  <si>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</si>
  <si>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</si>
  <si>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</si>
  <si>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</si>
  <si>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</si>
  <si>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</si>
  <si>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</si>
  <si>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</si>
  <si>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</si>
  <si>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</si>
  <si>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</si>
  <si>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</si>
  <si>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</si>
  <si>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</si>
  <si>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</si>
  <si>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</si>
  <si>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</si>
  <si>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</si>
  <si>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</si>
  <si>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</si>
  <si>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</si>
  <si>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</si>
  <si>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</si>
  <si>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</si>
  <si>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</si>
  <si>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</si>
  <si>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</si>
  <si>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</si>
  <si>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</si>
  <si>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</si>
  <si>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</si>
  <si>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</si>
  <si>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</si>
  <si>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</si>
  <si>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</si>
  <si>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</si>
  <si>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</si>
  <si>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</si>
  <si>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</si>
  <si>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</si>
  <si>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</si>
  <si>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</si>
  <si>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</si>
  <si>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</si>
  <si>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</si>
  <si>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</si>
  <si>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</si>
  <si>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</si>
  <si>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</si>
  <si>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</si>
  <si>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</si>
  <si>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</si>
  <si>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</si>
  <si>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</si>
  <si>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</si>
  <si>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</si>
  <si>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</si>
  <si>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</si>
  <si>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</si>
  <si>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</si>
  <si>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</si>
  <si>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</si>
  <si>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</si>
  <si>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</si>
  <si>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</si>
  <si>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</si>
  <si>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</si>
  <si>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</si>
  <si>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</si>
  <si>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</si>
  <si>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</si>
  <si>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</si>
  <si>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</si>
  <si>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</si>
  <si>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</si>
  <si>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</si>
  <si>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</si>
  <si>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</si>
  <si>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</si>
  <si>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</si>
  <si>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</si>
  <si>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</si>
  <si>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</si>
  <si>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</si>
  <si>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</si>
  <si>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</si>
  <si>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</si>
  <si>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</si>
  <si>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</si>
  <si>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</si>
  <si>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</si>
  <si>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</si>
  <si>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</si>
  <si>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</si>
  <si>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</si>
  <si>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</si>
  <si>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</si>
  <si>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</si>
  <si>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</si>
  <si>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</si>
  <si>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</si>
  <si>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</si>
  <si>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</si>
  <si>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</si>
  <si>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</si>
  <si>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</si>
  <si>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</si>
  <si>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</si>
  <si>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</si>
  <si>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</si>
  <si>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</si>
  <si>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</si>
  <si>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</si>
  <si>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</si>
  <si>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</si>
  <si>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</si>
  <si>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</si>
  <si>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</si>
  <si>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</si>
  <si>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</si>
  <si>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</si>
  <si>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</si>
  <si>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</si>
  <si>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</si>
  <si>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</si>
  <si>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</si>
  <si>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</si>
  <si>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</si>
  <si>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</si>
  <si>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</si>
  <si>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</si>
  <si>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</si>
  <si>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</si>
  <si>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</si>
  <si>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</si>
  <si>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</si>
  <si>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</si>
  <si>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</si>
  <si>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</si>
  <si>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</si>
  <si>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</si>
  <si>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</si>
  <si>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</si>
  <si>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</si>
  <si>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</si>
  <si>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</si>
  <si>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</si>
  <si>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</si>
  <si>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</si>
  <si>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</si>
  <si>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</si>
  <si>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</si>
  <si>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</si>
  <si>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</si>
  <si>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</si>
  <si>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</si>
  <si>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</si>
  <si>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</si>
  <si>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</si>
  <si>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</si>
  <si>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</si>
  <si>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</si>
  <si>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</si>
  <si>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</si>
  <si>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</si>
  <si>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</si>
  <si>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</si>
  <si>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</si>
  <si>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</si>
  <si>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</si>
  <si>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</si>
  <si>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</si>
  <si>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</si>
  <si>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</si>
  <si>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</si>
  <si>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</si>
  <si>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</si>
  <si>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</si>
  <si>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</si>
  <si>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</si>
  <si>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</si>
  <si>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</si>
  <si>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</si>
  <si>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</si>
  <si>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</si>
  <si>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</si>
  <si>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</si>
  <si>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</si>
  <si>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</si>
  <si>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</si>
  <si>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</si>
  <si>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</si>
  <si>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</si>
  <si>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</si>
  <si>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</si>
  <si>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</si>
  <si>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</si>
  <si>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</si>
  <si>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</si>
  <si>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</si>
  <si>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</si>
  <si>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</si>
  <si>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</si>
  <si>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</si>
  <si>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</si>
  <si>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</si>
  <si>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</si>
  <si>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</si>
  <si>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</si>
  <si>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</si>
  <si>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</si>
  <si>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</si>
  <si>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</si>
  <si>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</si>
  <si>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</si>
  <si>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</si>
  <si>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</si>
  <si>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</si>
  <si>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</si>
  <si>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</si>
  <si>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</si>
  <si>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</si>
  <si>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</si>
  <si>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</si>
  <si>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</si>
  <si>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</si>
  <si>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</si>
  <si>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</si>
  <si>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</si>
  <si>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</si>
  <si>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</si>
  <si>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</si>
  <si>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</si>
  <si>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</si>
  <si>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</si>
  <si>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</si>
  <si>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</si>
  <si>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</si>
  <si>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</si>
  <si>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</si>
  <si>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</si>
  <si>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</si>
  <si>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</si>
  <si>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</si>
  <si>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</si>
  <si>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</si>
  <si>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</si>
  <si>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</si>
  <si>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</si>
  <si>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</si>
  <si>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</si>
  <si>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</si>
  <si>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</si>
  <si>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</si>
  <si>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</si>
  <si>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</si>
  <si>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</si>
  <si>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</si>
  <si>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</si>
  <si>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</si>
  <si>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</si>
  <si>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</si>
  <si>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</si>
  <si>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</si>
  <si>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</si>
  <si>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</si>
  <si>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</si>
  <si>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</si>
  <si>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</si>
  <si>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</si>
  <si>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</si>
  <si>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</si>
  <si>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</si>
  <si>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</si>
  <si>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</si>
  <si>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</si>
  <si>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</si>
  <si>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</si>
  <si>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</si>
  <si>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</si>
  <si>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</si>
  <si>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</si>
  <si>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</si>
  <si>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</si>
  <si>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</si>
  <si>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</si>
  <si>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</si>
  <si>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</si>
  <si>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</si>
  <si>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</si>
  <si>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</si>
  <si>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</si>
  <si>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</si>
  <si>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</si>
  <si>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</si>
  <si>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</si>
  <si>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</si>
  <si>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</si>
  <si>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</si>
  <si>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</si>
  <si>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</si>
  <si>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</si>
  <si>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</si>
  <si>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</si>
  <si>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</si>
  <si>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</si>
  <si>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</si>
  <si>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</si>
  <si>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</si>
  <si>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</si>
  <si>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</si>
  <si>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</si>
  <si>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</si>
  <si>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</si>
  <si>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</si>
  <si>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</si>
  <si>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</si>
  <si>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</si>
  <si>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</si>
  <si>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</si>
  <si>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</si>
  <si>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</si>
  <si>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</si>
  <si>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</si>
  <si>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</si>
  <si>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</si>
  <si>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</si>
  <si>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</si>
  <si>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</si>
  <si>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</si>
  <si>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</si>
  <si>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</si>
  <si>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</si>
  <si>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</si>
  <si>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</si>
  <si>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</si>
  <si>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</si>
  <si>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</si>
  <si>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</si>
  <si>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</si>
  <si>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</si>
  <si>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</si>
  <si>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</si>
  <si>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</si>
  <si>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</si>
  <si>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</si>
  <si>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</si>
  <si>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</si>
  <si>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</si>
  <si>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</si>
  <si>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</si>
  <si>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</si>
  <si>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</si>
  <si>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</si>
  <si>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</si>
  <si>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</si>
  <si>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</si>
  <si>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</si>
  <si>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</si>
  <si>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</si>
  <si>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</si>
  <si>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</si>
  <si>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</si>
  <si>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</si>
  <si>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</si>
  <si>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</si>
  <si>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</si>
  <si>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</si>
  <si>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</si>
  <si>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</si>
  <si>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</si>
  <si>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</si>
  <si>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</si>
  <si>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</si>
  <si>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</si>
  <si>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</si>
  <si>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</si>
  <si>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</si>
  <si>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</si>
  <si>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</si>
  <si>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</si>
  <si>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</si>
  <si>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</si>
  <si>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</si>
  <si>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</si>
  <si>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</si>
  <si>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</si>
  <si>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</si>
  <si>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</si>
  <si>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</si>
  <si>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</si>
  <si>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</si>
  <si>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</si>
  <si>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</si>
  <si>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</si>
  <si>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</si>
  <si>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</si>
  <si>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</si>
  <si>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</si>
  <si>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</si>
  <si>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</si>
  <si>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</si>
  <si>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</si>
  <si>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</si>
  <si>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</si>
  <si>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</si>
  <si>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</si>
  <si>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</si>
  <si>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</si>
  <si>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</si>
  <si>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</si>
  <si>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</si>
  <si>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</si>
  <si>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</si>
  <si>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</si>
  <si>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</si>
  <si>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</si>
  <si>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</si>
  <si>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</si>
  <si>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</si>
  <si>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</si>
  <si>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</si>
  <si>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</si>
  <si>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</si>
  <si>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</si>
  <si>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</si>
  <si>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</si>
  <si>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</si>
  <si>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</si>
  <si>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</si>
  <si>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</si>
  <si>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</si>
  <si>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</si>
  <si>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</si>
  <si>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</si>
  <si>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</si>
  <si>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</si>
  <si>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</si>
  <si>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</si>
  <si>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</si>
  <si>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</si>
  <si>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</si>
  <si>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</si>
  <si>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</si>
  <si>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</si>
  <si>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</si>
  <si>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</si>
  <si>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</si>
  <si>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</si>
  <si>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</si>
  <si>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</si>
  <si>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</si>
  <si>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</si>
  <si>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</si>
  <si>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</si>
  <si>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</si>
  <si>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</si>
  <si>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</si>
  <si>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</si>
  <si>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</si>
  <si>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</si>
  <si>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</si>
  <si>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</si>
  <si>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</si>
  <si>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</si>
  <si>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</si>
  <si>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</si>
  <si>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</si>
  <si>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</si>
  <si>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</si>
  <si>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</si>
  <si>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</si>
  <si>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</si>
  <si>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</si>
  <si>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</si>
  <si>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</si>
  <si>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</si>
  <si>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</si>
  <si>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</si>
  <si>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</si>
  <si>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</si>
  <si>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</si>
  <si>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</si>
  <si>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</si>
  <si>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</si>
  <si>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</si>
  <si>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</si>
  <si>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</si>
  <si>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</si>
  <si>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</si>
  <si>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</si>
  <si>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</si>
  <si>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</si>
  <si>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</si>
  <si>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</si>
  <si>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</si>
  <si>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</si>
  <si>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</si>
  <si>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</si>
  <si>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</si>
  <si>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</si>
  <si>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</si>
  <si>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</si>
  <si>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</si>
  <si>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</si>
  <si>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</si>
  <si>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</si>
  <si>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</si>
  <si>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</si>
  <si>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</si>
  <si>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</si>
  <si>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</si>
  <si>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</si>
  <si>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</si>
  <si>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</si>
  <si>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</si>
  <si>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</si>
  <si>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</si>
  <si>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</si>
  <si>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</si>
  <si>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</si>
  <si>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</si>
  <si>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</si>
  <si>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</si>
  <si>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</si>
  <si>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</si>
  <si>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</si>
  <si>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</si>
  <si>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</si>
  <si>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</si>
  <si>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</si>
  <si>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</si>
  <si>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</si>
  <si>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</si>
  <si>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</si>
  <si>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</si>
  <si>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</si>
  <si>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</si>
  <si>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</si>
  <si>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</si>
  <si>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</si>
  <si>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</si>
  <si>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</si>
  <si>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</si>
  <si>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</si>
  <si>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</si>
  <si>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</si>
  <si>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</si>
  <si>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</si>
  <si>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</si>
  <si>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</si>
  <si>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</si>
  <si>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</si>
  <si>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</si>
  <si>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</si>
  <si>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</si>
  <si>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</si>
  <si>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</si>
  <si>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</si>
  <si>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</si>
  <si>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</si>
  <si>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</si>
  <si>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</si>
  <si>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</si>
  <si>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</si>
  <si>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</si>
  <si>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</si>
  <si>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</si>
  <si>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</si>
  <si>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</si>
  <si>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</si>
  <si>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</si>
  <si>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</si>
  <si>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</si>
  <si>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</si>
  <si>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</si>
  <si>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</si>
  <si>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</si>
  <si>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</si>
  <si>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</si>
  <si>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</si>
  <si>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</si>
  <si>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</si>
  <si>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</si>
  <si>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</si>
  <si>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</si>
  <si>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</si>
  <si>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</si>
  <si>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</si>
  <si>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</si>
  <si>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</si>
  <si>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</si>
  <si>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</si>
  <si>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</si>
  <si>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</si>
  <si>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</si>
  <si>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</si>
  <si>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</si>
  <si>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</si>
  <si>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</si>
  <si>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</si>
  <si>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</si>
  <si>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</si>
  <si>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</si>
  <si>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</si>
  <si>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</si>
  <si>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</si>
  <si>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</si>
  <si>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</si>
  <si>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</si>
  <si>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</si>
  <si>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</si>
  <si>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</si>
  <si>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</si>
  <si>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</si>
  <si>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</si>
  <si>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</si>
  <si>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</si>
  <si>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</si>
  <si>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</si>
  <si>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</si>
  <si>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</si>
  <si>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</si>
  <si>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</si>
  <si>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</si>
  <si>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</si>
  <si>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</si>
  <si>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</si>
  <si>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</si>
  <si>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</si>
  <si>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</si>
  <si>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</si>
  <si>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</si>
  <si>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</si>
  <si>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</si>
  <si>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</si>
  <si>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</si>
  <si>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</si>
  <si>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</si>
  <si>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</si>
  <si>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</si>
  <si>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</si>
  <si>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</si>
  <si>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</si>
  <si>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</si>
  <si>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</si>
  <si>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</si>
  <si>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</si>
  <si>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</si>
  <si>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</si>
  <si>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</si>
  <si>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</si>
  <si>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</si>
  <si>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</si>
  <si>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</si>
  <si>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</si>
  <si>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</si>
  <si>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</si>
  <si>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</si>
  <si>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</si>
  <si>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</si>
  <si>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</si>
  <si>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</si>
  <si>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</si>
  <si>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</si>
  <si>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</si>
  <si>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</si>
  <si>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</si>
  <si>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</si>
  <si>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</si>
  <si>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</si>
  <si>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</si>
  <si>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</si>
  <si>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</si>
  <si>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</si>
  <si>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</si>
  <si>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</si>
  <si>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</si>
  <si>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</si>
  <si>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</si>
  <si>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</si>
  <si>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</si>
  <si>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</si>
  <si>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</si>
  <si>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</si>
  <si>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</si>
  <si>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</si>
  <si>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</si>
  <si>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</si>
  <si>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</si>
  <si>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</si>
  <si>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</si>
  <si>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</si>
  <si>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</si>
  <si>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</si>
  <si>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</si>
  <si>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</si>
  <si>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</si>
  <si>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</si>
  <si>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</si>
  <si>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</si>
  <si>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</si>
  <si>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</si>
  <si>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</si>
  <si>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</si>
  <si>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</si>
  <si>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</si>
  <si>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</si>
  <si>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</si>
  <si>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</si>
  <si>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</si>
  <si>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</si>
  <si>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</si>
  <si>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</si>
  <si>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</si>
  <si>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</si>
  <si>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</si>
  <si>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</si>
  <si>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</si>
  <si>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</si>
  <si>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</si>
  <si>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</si>
  <si>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</si>
  <si>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</si>
  <si>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</si>
  <si>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</si>
  <si>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</si>
  <si>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</si>
  <si>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</si>
  <si>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</si>
  <si>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</si>
  <si>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</si>
  <si>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</si>
  <si>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</si>
  <si>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</si>
  <si>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</si>
  <si>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</si>
  <si>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</si>
  <si>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</si>
  <si>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</si>
  <si>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</si>
  <si>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</si>
  <si>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</si>
  <si>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</si>
  <si>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</si>
  <si>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</si>
  <si>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</si>
  <si>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</si>
  <si>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</si>
  <si>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</si>
  <si>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</si>
  <si>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</si>
  <si>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</si>
  <si>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</si>
  <si>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</si>
  <si>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</si>
  <si>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</si>
  <si>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</si>
  <si>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</si>
  <si>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</si>
  <si>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</si>
  <si>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</si>
  <si>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</si>
  <si>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</si>
  <si>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</si>
  <si>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</si>
  <si>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</si>
  <si>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</si>
  <si>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</si>
  <si>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</si>
  <si>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</si>
  <si>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</si>
  <si>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</si>
  <si>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</si>
  <si>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</si>
  <si>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</si>
  <si>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</si>
  <si>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</si>
  <si>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</si>
  <si>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</si>
  <si>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</si>
  <si>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</si>
  <si>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</si>
  <si>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</si>
  <si>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</si>
  <si>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</si>
  <si>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</si>
  <si>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</si>
  <si>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</si>
  <si>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</si>
  <si>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</si>
  <si>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</si>
  <si>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</si>
  <si>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</si>
  <si>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</si>
  <si>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</si>
  <si>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</si>
  <si>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</si>
  <si>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</si>
  <si>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</si>
  <si>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</si>
  <si>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</si>
  <si>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</si>
  <si>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</si>
  <si>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</si>
  <si>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</si>
  <si>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</si>
  <si>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</si>
  <si>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</si>
  <si>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</si>
  <si>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</si>
  <si>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</si>
  <si>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</si>
  <si>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</si>
  <si>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</si>
  <si>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</si>
  <si>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</si>
  <si>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</si>
  <si>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</si>
  <si>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</si>
  <si>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</si>
  <si>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</si>
  <si>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</si>
  <si>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</si>
  <si>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</si>
  <si>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</si>
  <si>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</si>
  <si>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</si>
  <si>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</si>
  <si>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</si>
  <si>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</si>
  <si>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</si>
  <si>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</si>
  <si>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</si>
  <si>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</si>
  <si>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</si>
  <si>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</si>
  <si>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</si>
  <si>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</si>
  <si>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</si>
  <si>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</si>
  <si>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</si>
  <si>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</si>
  <si>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</si>
  <si>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</si>
  <si>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</si>
  <si>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</si>
  <si>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</si>
  <si>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</si>
  <si>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</si>
  <si>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</si>
  <si>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</si>
  <si>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</si>
  <si>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</si>
  <si>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</si>
  <si>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</si>
  <si>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</si>
  <si>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</si>
  <si>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</si>
  <si>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</si>
  <si>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</si>
  <si>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</si>
  <si>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</si>
  <si>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</si>
  <si>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</si>
  <si>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</si>
  <si>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</si>
  <si>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</si>
  <si>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</si>
  <si>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</si>
  <si>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</si>
  <si>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</si>
  <si>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</si>
  <si>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</si>
  <si>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</si>
  <si>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</si>
  <si>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</si>
  <si>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</si>
  <si>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</si>
  <si>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</si>
  <si>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</si>
  <si>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</si>
  <si>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</si>
  <si>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</si>
  <si>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</si>
  <si>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</si>
  <si>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</si>
  <si>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</si>
  <si>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</si>
  <si>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</si>
  <si>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</si>
  <si>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</si>
  <si>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</si>
  <si>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</si>
  <si>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</si>
  <si>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</si>
  <si>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</si>
  <si>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</si>
  <si>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</si>
  <si>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</si>
  <si>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</si>
  <si>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</si>
  <si>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</si>
  <si>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</si>
  <si>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</si>
  <si>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</si>
  <si>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</si>
  <si>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</si>
  <si>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</si>
  <si>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</si>
  <si>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</si>
  <si>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</si>
  <si>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</si>
  <si>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</si>
  <si>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</si>
  <si>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</si>
  <si>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</si>
  <si>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</si>
  <si>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</si>
  <si>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</si>
  <si>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</si>
  <si>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</si>
  <si>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</si>
  <si>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</si>
  <si>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</si>
  <si>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</si>
  <si>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</si>
  <si>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</si>
  <si>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</si>
  <si>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</si>
  <si>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</si>
  <si>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</si>
  <si>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</si>
  <si>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</si>
  <si>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</si>
  <si>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</si>
  <si>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</si>
  <si>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</si>
  <si>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</si>
  <si>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</si>
  <si>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</si>
  <si>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</si>
  <si>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</si>
  <si>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</si>
  <si>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</si>
  <si>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</si>
  <si>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</si>
  <si>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</si>
  <si>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</si>
  <si>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</si>
  <si>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</si>
  <si>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</si>
  <si>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</si>
  <si>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</si>
  <si>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</si>
  <si>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</si>
  <si>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</si>
  <si>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</si>
  <si>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</si>
  <si>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</si>
  <si>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</si>
  <si>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</si>
  <si>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</si>
  <si>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</si>
  <si>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</si>
  <si>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</si>
  <si>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</si>
  <si>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</si>
  <si>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</si>
  <si>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</si>
  <si>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</si>
  <si>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</si>
  <si>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</si>
  <si>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</si>
  <si>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</si>
  <si>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</si>
  <si>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</si>
  <si>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</si>
  <si>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</si>
  <si>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</si>
  <si>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</si>
  <si>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</si>
  <si>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</si>
  <si>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</si>
  <si>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</si>
  <si>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</si>
  <si>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</si>
  <si>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</si>
  <si>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</si>
  <si>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</si>
  <si>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</si>
  <si>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</si>
  <si>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</si>
  <si>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</si>
  <si>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</si>
  <si>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</si>
  <si>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</si>
  <si>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</si>
  <si>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</si>
  <si>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</si>
  <si>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</si>
  <si>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</si>
  <si>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</si>
  <si>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</si>
  <si>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</si>
  <si>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</si>
  <si>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</si>
  <si>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</si>
  <si>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</si>
  <si>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</si>
  <si>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</si>
  <si>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</si>
  <si>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</si>
  <si>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</si>
  <si>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</si>
  <si>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</si>
  <si>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</si>
  <si>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</si>
  <si>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</si>
  <si>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</si>
  <si>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</si>
  <si>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</si>
  <si>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</si>
  <si>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</si>
  <si>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</si>
  <si>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</si>
  <si>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</si>
  <si>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</si>
  <si>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</si>
  <si>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</si>
  <si>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</si>
  <si>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</si>
  <si>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</si>
  <si>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</si>
  <si>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</si>
  <si>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</si>
  <si>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</si>
  <si>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</si>
  <si>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</si>
  <si>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</si>
  <si>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</si>
  <si>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</si>
  <si>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</si>
  <si>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</si>
  <si>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</si>
  <si>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</si>
  <si>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</si>
  <si>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</si>
  <si>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</si>
  <si>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</si>
  <si>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</si>
  <si>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</si>
  <si>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</si>
  <si>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</si>
  <si>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</si>
  <si>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</si>
  <si>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</si>
  <si>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</si>
  <si>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</si>
  <si>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</si>
  <si>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</si>
  <si>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</si>
  <si>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</si>
  <si>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</si>
  <si>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</si>
  <si>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</si>
  <si>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</si>
  <si>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</si>
  <si>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</si>
  <si>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</si>
  <si>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</si>
  <si>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</si>
  <si>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</si>
  <si>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</si>
  <si>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</si>
  <si>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</si>
  <si>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</si>
  <si>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</si>
  <si>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</si>
  <si>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</si>
  <si>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</si>
  <si>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</si>
  <si>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</si>
  <si>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</si>
  <si>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</si>
  <si>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</si>
  <si>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</si>
  <si>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</si>
  <si>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</si>
  <si>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</si>
  <si>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</si>
  <si>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</si>
  <si>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</si>
  <si>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</si>
  <si>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</si>
  <si>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</si>
  <si>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</si>
  <si>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</si>
  <si>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</si>
  <si>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</si>
  <si>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</si>
  <si>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</si>
  <si>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</si>
  <si>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</si>
  <si>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</si>
  <si>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</si>
  <si>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</si>
  <si>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</si>
  <si>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</si>
  <si>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</si>
  <si>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</si>
  <si>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</si>
  <si>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</si>
  <si>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</si>
  <si>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</si>
  <si>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</si>
  <si>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</si>
  <si>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</si>
  <si>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</si>
  <si>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</si>
  <si>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</si>
  <si>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</si>
  <si>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</si>
  <si>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</si>
  <si>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</si>
  <si>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</si>
  <si>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</si>
  <si>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</si>
  <si>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</si>
  <si>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</si>
  <si>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</si>
  <si>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</si>
  <si>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</si>
  <si>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</si>
  <si>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</si>
  <si>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</si>
  <si>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</si>
  <si>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</si>
  <si>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</si>
  <si>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</si>
  <si>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</si>
  <si>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</si>
  <si>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</si>
  <si>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</si>
  <si>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</si>
  <si>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</si>
  <si>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</si>
  <si>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</si>
  <si>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</si>
  <si>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</si>
  <si>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</si>
  <si>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</si>
  <si>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</si>
  <si>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</si>
  <si>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</si>
  <si>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</si>
  <si>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</si>
  <si>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</si>
  <si>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</si>
  <si>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</si>
  <si>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</si>
  <si>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</si>
  <si>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</si>
  <si>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</si>
  <si>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</si>
  <si>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</si>
  <si>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</si>
  <si>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</si>
  <si>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</si>
  <si>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</si>
  <si>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</si>
  <si>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</si>
  <si>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</si>
  <si>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</si>
  <si>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</si>
  <si>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</si>
  <si>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</si>
  <si>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</si>
  <si>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</si>
  <si>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</si>
  <si>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</si>
  <si>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</si>
  <si>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</si>
  <si>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</si>
  <si>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</si>
  <si>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</si>
  <si>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</si>
  <si>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</si>
  <si>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</si>
  <si>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</si>
  <si>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</si>
  <si>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</si>
  <si>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</si>
  <si>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</si>
  <si>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</si>
  <si>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</si>
  <si>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</si>
  <si>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</si>
  <si>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</si>
  <si>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</si>
  <si>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</si>
  <si>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</si>
  <si>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</si>
  <si>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</si>
  <si>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</si>
  <si>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</si>
  <si>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</si>
  <si>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</si>
  <si>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</si>
  <si>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</si>
  <si>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</si>
  <si>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</si>
  <si>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</si>
  <si>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</si>
  <si>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</si>
  <si>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</si>
  <si>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</si>
  <si>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</si>
  <si>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</si>
  <si>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</si>
  <si>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</si>
  <si>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</si>
  <si>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</si>
  <si>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</si>
  <si>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</si>
  <si>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</si>
  <si>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</si>
  <si>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</si>
  <si>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</si>
  <si>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</si>
  <si>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</si>
  <si>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</si>
  <si>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</si>
  <si>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</si>
  <si>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</si>
  <si>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</si>
  <si>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</si>
  <si>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</si>
  <si>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</si>
  <si>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</si>
  <si>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</si>
  <si>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</si>
  <si>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</si>
  <si>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</si>
  <si>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</si>
  <si>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</si>
  <si>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</si>
  <si>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</si>
  <si>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</si>
  <si>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</si>
  <si>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</si>
  <si>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</si>
  <si>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</si>
  <si>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</si>
  <si>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</si>
  <si>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</si>
  <si>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</si>
  <si>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</si>
  <si>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</si>
  <si>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</si>
  <si>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</si>
  <si>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</si>
  <si>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</si>
  <si>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</si>
  <si>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</si>
  <si>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</si>
  <si>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</si>
  <si>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</si>
  <si>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</si>
  <si>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</si>
  <si>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</si>
  <si>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</si>
  <si>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</si>
  <si>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</si>
  <si>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</si>
  <si>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</si>
  <si>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</si>
  <si>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</si>
  <si>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</si>
  <si>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</si>
  <si>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</si>
  <si>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</si>
  <si>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</si>
  <si>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</si>
  <si>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</si>
  <si>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</si>
  <si>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</si>
  <si>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</si>
  <si>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</si>
  <si>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</si>
  <si>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</si>
  <si>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</si>
  <si>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</si>
  <si>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</si>
  <si>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</si>
  <si>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</si>
  <si>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</si>
  <si>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</si>
  <si>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</si>
  <si>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</si>
  <si>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</si>
  <si>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</si>
  <si>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</si>
  <si>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</si>
  <si>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</si>
  <si>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</si>
  <si>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</si>
  <si>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</si>
  <si>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</si>
  <si>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</si>
  <si>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</si>
  <si>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</si>
  <si>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</si>
  <si>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</si>
  <si>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</si>
  <si>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</si>
  <si>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</si>
  <si>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</si>
  <si>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</si>
  <si>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</si>
  <si>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</si>
  <si>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</si>
  <si>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</si>
  <si>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</si>
  <si>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</si>
  <si>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</si>
  <si>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</si>
  <si>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</si>
  <si>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</si>
  <si>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</si>
  <si>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</si>
  <si>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</si>
  <si>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</si>
  <si>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</si>
  <si>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</si>
  <si>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</si>
  <si>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</si>
  <si>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</si>
  <si>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</si>
  <si>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</si>
  <si>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</si>
  <si>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</si>
  <si>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</si>
  <si>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</si>
  <si>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</si>
  <si>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</si>
  <si>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</si>
  <si>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</si>
  <si>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</si>
  <si>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</si>
  <si>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</si>
  <si>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</si>
  <si>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</si>
  <si>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</si>
  <si>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</si>
  <si>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</si>
  <si>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</si>
  <si>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</si>
  <si>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</si>
  <si>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</si>
  <si>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</si>
  <si>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</si>
  <si>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</si>
  <si>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</si>
  <si>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</si>
  <si>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</si>
  <si>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</si>
  <si>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</si>
  <si>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</si>
  <si>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</si>
  <si>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</si>
  <si>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</si>
  <si>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</si>
  <si>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</si>
  <si>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</si>
  <si>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</si>
  <si>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</si>
  <si>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</si>
  <si>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</si>
  <si>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</si>
  <si>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</si>
  <si>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</si>
  <si>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</si>
  <si>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</si>
  <si>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</si>
  <si>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</si>
  <si>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</si>
  <si>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</si>
  <si>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</si>
  <si>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</si>
  <si>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</si>
  <si>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</si>
  <si>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</si>
  <si>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</si>
  <si>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</si>
  <si>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</si>
  <si>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</si>
  <si>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</si>
  <si>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</si>
  <si>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</si>
  <si>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</si>
  <si>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</si>
  <si>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</si>
  <si>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</si>
  <si>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</si>
  <si>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</si>
  <si>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</si>
  <si>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</si>
  <si>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</si>
  <si>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</si>
  <si>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</si>
  <si>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</si>
  <si>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</si>
  <si>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</si>
  <si>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</si>
  <si>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</si>
  <si>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</si>
  <si>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</si>
  <si>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</si>
  <si>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</si>
  <si>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</si>
  <si>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</si>
  <si>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</si>
  <si>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</si>
  <si>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</si>
  <si>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</si>
  <si>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</si>
  <si>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</si>
  <si>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</si>
  <si>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</si>
  <si>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</si>
  <si>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</si>
  <si>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</si>
  <si>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</si>
  <si>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</si>
  <si>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</si>
  <si>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</si>
  <si>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</si>
  <si>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</si>
  <si>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</si>
  <si>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</si>
  <si>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</si>
  <si>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</si>
  <si>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</si>
  <si>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</si>
  <si>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</si>
  <si>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</si>
  <si>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</si>
  <si>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</si>
  <si>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</si>
  <si>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</si>
  <si>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</si>
  <si>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</si>
  <si>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</si>
  <si>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</si>
  <si>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</si>
  <si>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</si>
  <si>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</si>
  <si>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</si>
  <si>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</si>
  <si>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</si>
  <si>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</si>
  <si>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</si>
  <si>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</si>
  <si>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</si>
  <si>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</si>
  <si>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</si>
  <si>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</si>
  <si>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</si>
  <si>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</si>
  <si>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</si>
  <si>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</si>
  <si>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</si>
  <si>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</si>
  <si>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</si>
  <si>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</si>
  <si>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</si>
  <si>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</si>
  <si>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</si>
  <si>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</si>
  <si>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</si>
  <si>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</si>
  <si>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</si>
  <si>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</si>
  <si>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</si>
  <si>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</si>
  <si>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</si>
  <si>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</si>
  <si>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</si>
  <si>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</si>
  <si>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</si>
  <si>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</si>
  <si>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</si>
  <si>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</si>
  <si>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</si>
  <si>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</si>
  <si>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</si>
  <si>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</si>
  <si>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</si>
  <si>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</si>
  <si>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</si>
  <si>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</si>
  <si>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</si>
  <si>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</si>
  <si>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</si>
  <si>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</si>
  <si>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</si>
  <si>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</si>
  <si>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</si>
  <si>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</si>
  <si>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</si>
  <si>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</si>
  <si>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</si>
  <si>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</si>
  <si>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</si>
  <si>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</si>
  <si>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</si>
  <si>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</si>
  <si>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</si>
  <si>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</si>
  <si>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</si>
  <si>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</si>
  <si>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</si>
  <si>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</si>
  <si>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</si>
  <si>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</si>
  <si>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</si>
  <si>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</si>
  <si>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</si>
  <si>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</si>
  <si>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</si>
  <si>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</si>
  <si>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</si>
  <si>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</si>
  <si>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</si>
  <si>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</si>
  <si>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</si>
  <si>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</si>
  <si>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</si>
  <si>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</si>
  <si>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</si>
  <si>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</si>
  <si>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</si>
  <si>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</si>
  <si>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</si>
  <si>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</si>
  <si>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</si>
  <si>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</si>
  <si>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</si>
  <si>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</si>
  <si>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</si>
  <si>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</si>
  <si>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</si>
  <si>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</si>
  <si>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</si>
  <si>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</si>
  <si>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</si>
  <si>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</si>
  <si>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</si>
  <si>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</si>
  <si>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</si>
  <si>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</si>
  <si>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</si>
  <si>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</si>
  <si>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</si>
  <si>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</si>
  <si>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</si>
  <si>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</si>
  <si>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</si>
  <si>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</si>
  <si>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</si>
  <si>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</si>
  <si>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</si>
  <si>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</si>
  <si>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</si>
  <si>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</si>
  <si>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</si>
  <si>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</si>
  <si>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</si>
  <si>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</si>
  <si>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</si>
  <si>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</si>
  <si>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</si>
  <si>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</si>
  <si>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</si>
  <si>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</si>
  <si>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</si>
  <si>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</si>
  <si>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</si>
  <si>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</si>
  <si>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</si>
  <si>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</si>
  <si>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</si>
  <si>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</si>
  <si>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</si>
  <si>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</si>
  <si>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</si>
  <si>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</si>
  <si>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</si>
  <si>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</si>
  <si>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</si>
  <si>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</si>
  <si>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</si>
  <si>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</si>
  <si>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</si>
  <si>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</si>
  <si>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</si>
  <si>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</si>
  <si>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</si>
  <si>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</si>
  <si>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</si>
  <si>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</si>
  <si>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</si>
  <si>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</si>
  <si>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</si>
  <si>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</si>
  <si>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</si>
  <si>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</si>
  <si>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</si>
  <si>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</si>
  <si>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</si>
  <si>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</si>
  <si>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</si>
  <si>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</si>
  <si>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</si>
  <si>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</si>
  <si>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</si>
  <si>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</si>
  <si>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</si>
  <si>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</si>
  <si>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</si>
  <si>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</si>
  <si>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</si>
  <si>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</si>
  <si>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</si>
  <si>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</si>
  <si>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</si>
  <si>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</si>
  <si>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</si>
  <si>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</si>
  <si>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</si>
  <si>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</si>
  <si>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</si>
  <si>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</si>
  <si>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</si>
  <si>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</si>
  <si>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</si>
  <si>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</si>
  <si>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</si>
  <si>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</si>
  <si>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</si>
  <si>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</si>
  <si>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</si>
  <si>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</si>
  <si>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</si>
  <si>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</si>
  <si>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</si>
  <si>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</si>
  <si>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</si>
  <si>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</si>
  <si>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</si>
  <si>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</si>
  <si>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</si>
  <si>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</si>
  <si>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</si>
  <si>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</si>
  <si>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</si>
  <si>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</si>
  <si>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</si>
  <si>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</si>
  <si>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</si>
  <si>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</si>
  <si>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</si>
  <si>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</si>
  <si>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</si>
  <si>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</si>
  <si>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</si>
  <si>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</si>
  <si>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</si>
  <si>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</si>
  <si>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</si>
  <si>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</si>
  <si>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</si>
  <si>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</si>
  <si>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</si>
  <si>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</si>
  <si>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</si>
  <si>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</si>
  <si>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</si>
  <si>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</si>
  <si>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</si>
  <si>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</si>
  <si>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</si>
  <si>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</si>
  <si>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</si>
  <si>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</si>
  <si>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</si>
  <si>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</si>
  <si>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</si>
  <si>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</si>
  <si>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</si>
  <si>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</si>
  <si>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</si>
  <si>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</si>
  <si>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</si>
  <si>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</si>
  <si>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</si>
  <si>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</si>
  <si>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</si>
  <si>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</si>
  <si>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</si>
  <si>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</si>
  <si>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</si>
  <si>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</si>
  <si>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</si>
  <si>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</si>
  <si>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</si>
  <si>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</si>
  <si>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</si>
  <si>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</si>
  <si>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</si>
  <si>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</si>
  <si>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</si>
  <si>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</si>
  <si>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</si>
  <si>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</si>
  <si>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</si>
  <si>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</si>
  <si>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</si>
  <si>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</si>
  <si>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</si>
  <si>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</si>
  <si>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</si>
  <si>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</si>
  <si>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</si>
  <si>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</si>
  <si>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</si>
  <si>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</si>
  <si>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</si>
  <si>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</si>
  <si>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</si>
  <si>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</si>
  <si>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</si>
  <si>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</si>
  <si>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</si>
  <si>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</si>
  <si>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</si>
  <si>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</si>
  <si>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</si>
  <si>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</si>
  <si>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</si>
  <si>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</si>
  <si>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</si>
  <si>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</si>
  <si>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</si>
  <si>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</si>
  <si>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</si>
  <si>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</si>
  <si>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</si>
  <si>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</si>
  <si>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</si>
  <si>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</si>
  <si>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</si>
  <si>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</si>
  <si>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</si>
  <si>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</si>
  <si>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</si>
  <si>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</si>
  <si>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</si>
  <si>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</si>
  <si>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</si>
  <si>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</si>
  <si>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</si>
  <si>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</si>
  <si>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</si>
  <si>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</si>
  <si>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</si>
  <si>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</si>
  <si>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</si>
  <si>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</si>
  <si>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</si>
  <si>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</si>
  <si>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</si>
  <si>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</si>
  <si>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</si>
  <si>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</si>
  <si>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</si>
  <si>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</si>
  <si>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</si>
  <si>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</si>
  <si>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</si>
  <si>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</si>
  <si>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</si>
  <si>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</si>
  <si>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</si>
  <si>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</si>
  <si>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</si>
  <si>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</si>
  <si>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</si>
  <si>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</si>
  <si>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</si>
  <si>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</si>
  <si>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</si>
  <si>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</si>
  <si>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</si>
  <si>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</si>
  <si>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</si>
  <si>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</si>
  <si>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</si>
  <si>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</si>
  <si>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</si>
  <si>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</si>
  <si>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</si>
  <si>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</si>
  <si>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</si>
  <si>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</si>
  <si>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</si>
  <si>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</si>
  <si>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</si>
  <si>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</si>
  <si>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</si>
  <si>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</si>
  <si>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</si>
  <si>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</si>
  <si>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</si>
  <si>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</si>
  <si>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</si>
  <si>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</si>
  <si>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</si>
  <si>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</si>
  <si>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</si>
  <si>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</si>
  <si>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</si>
  <si>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</si>
  <si>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</si>
  <si>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</si>
  <si>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</si>
  <si>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</si>
  <si>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</si>
  <si>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</si>
  <si>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</si>
  <si>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</si>
  <si>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</si>
  <si>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</si>
  <si>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</si>
  <si>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</si>
  <si>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</si>
  <si>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</si>
  <si>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</si>
  <si>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</si>
  <si>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</si>
  <si>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</si>
  <si>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</si>
  <si>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</si>
  <si>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</si>
  <si>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</si>
  <si>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</si>
  <si>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</si>
  <si>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</si>
  <si>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</si>
  <si>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</si>
  <si>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</si>
  <si>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</si>
  <si>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</si>
  <si>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</si>
  <si>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</si>
  <si>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</si>
  <si>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</si>
  <si>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</si>
  <si>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</si>
  <si>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</si>
  <si>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</si>
  <si>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</si>
  <si>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</si>
  <si>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</si>
  <si>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</si>
  <si>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</si>
  <si>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</si>
  <si>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</si>
  <si>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</si>
  <si>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</si>
  <si>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</si>
  <si>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</si>
  <si>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</si>
  <si>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</si>
  <si>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</si>
  <si>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</si>
  <si>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</si>
  <si>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</si>
  <si>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</si>
  <si>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</si>
  <si>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</si>
  <si>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</si>
  <si>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</si>
  <si>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</si>
  <si>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</si>
  <si>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</si>
  <si>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</si>
  <si>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</si>
  <si>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</si>
  <si>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</si>
  <si>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</si>
  <si>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</si>
  <si>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</si>
  <si>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</si>
  <si>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</si>
  <si>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</si>
  <si>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</si>
  <si>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</si>
  <si>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</si>
  <si>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</si>
  <si>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</si>
  <si>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</si>
  <si>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</si>
  <si>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</si>
  <si>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</si>
  <si>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</si>
  <si>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</si>
  <si>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</si>
  <si>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</si>
  <si>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</si>
  <si>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</si>
  <si>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</si>
  <si>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</si>
  <si>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</si>
  <si>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</si>
  <si>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</si>
  <si>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</si>
  <si>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</si>
  <si>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</si>
  <si>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</si>
  <si>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</si>
  <si>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</si>
  <si>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</si>
  <si>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</si>
  <si>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</si>
  <si>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</si>
  <si>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</si>
  <si>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</si>
  <si>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</si>
  <si>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</si>
  <si>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</si>
  <si>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</si>
  <si>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</si>
  <si>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</si>
  <si>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</si>
  <si>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</si>
  <si>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</si>
  <si>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</si>
  <si>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</si>
  <si>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</si>
  <si>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</si>
  <si>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</si>
  <si>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</si>
  <si>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</si>
  <si>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</si>
  <si>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</si>
  <si>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</si>
  <si>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</si>
  <si>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</si>
  <si>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</si>
  <si>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</si>
  <si>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</si>
  <si>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</si>
  <si>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</si>
  <si>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</si>
  <si>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</si>
  <si>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</si>
  <si>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</si>
  <si>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</si>
  <si>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</si>
  <si>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</si>
  <si>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</si>
  <si>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</si>
  <si>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</si>
  <si>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</si>
  <si>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</si>
  <si>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</si>
  <si>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</si>
  <si>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</si>
  <si>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</si>
  <si>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</si>
  <si>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</si>
  <si>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</si>
  <si>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</si>
  <si>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</si>
  <si>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</si>
  <si>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</si>
  <si>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</si>
  <si>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</si>
  <si>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</si>
  <si>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</si>
  <si>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</si>
  <si>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</si>
  <si>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</si>
  <si>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</si>
  <si>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</si>
  <si>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</si>
  <si>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</si>
  <si>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</si>
  <si>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</si>
  <si>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</si>
  <si>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</si>
  <si>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</si>
  <si>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</si>
  <si>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</si>
  <si>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</si>
  <si>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</si>
  <si>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</si>
  <si>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</si>
  <si>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</si>
  <si>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</si>
  <si>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</si>
  <si>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</si>
  <si>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</si>
  <si>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</si>
  <si>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</si>
  <si>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</si>
  <si>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</si>
  <si>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</si>
  <si>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</si>
  <si>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</si>
  <si>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</si>
  <si>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</si>
  <si>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</si>
  <si>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</si>
  <si>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</si>
  <si>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</si>
  <si>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</si>
  <si>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</si>
  <si>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</si>
  <si>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</si>
  <si>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</si>
  <si>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</si>
  <si>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</si>
  <si>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</si>
  <si>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</si>
  <si>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</si>
  <si>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</si>
  <si>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</si>
  <si>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</si>
  <si>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</si>
  <si>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</si>
  <si>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</si>
  <si>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</si>
  <si>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</si>
  <si>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</si>
  <si>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</si>
  <si>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</si>
  <si>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</si>
  <si>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</si>
  <si>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</si>
  <si>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</si>
  <si>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</si>
  <si>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</si>
  <si>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</si>
  <si>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</si>
  <si>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</si>
  <si>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</si>
  <si>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</si>
  <si>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</si>
  <si>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</si>
  <si>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</si>
  <si>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</si>
  <si>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</si>
  <si>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</si>
  <si>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</si>
  <si>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</si>
  <si>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</si>
  <si>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</si>
  <si>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</si>
  <si>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</si>
  <si>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</si>
  <si>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</si>
  <si>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</si>
  <si>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</si>
  <si>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</si>
  <si>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</si>
  <si>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</si>
  <si>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</si>
  <si>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</si>
  <si>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</si>
  <si>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</si>
  <si>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</si>
  <si>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</si>
  <si>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</si>
  <si>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</si>
  <si>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</si>
  <si>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</si>
  <si>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</si>
  <si>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</si>
  <si>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</si>
  <si>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</si>
  <si>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</si>
  <si>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</si>
  <si>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</si>
  <si>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</si>
  <si>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</si>
  <si>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</si>
  <si>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</si>
  <si>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</si>
  <si>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</si>
  <si>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</si>
  <si>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</si>
  <si>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</si>
  <si>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</si>
  <si>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</si>
  <si>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</si>
  <si>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</si>
  <si>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</si>
  <si>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</si>
  <si>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</si>
  <si>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</si>
  <si>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</si>
  <si>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</si>
  <si>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</si>
  <si>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</si>
  <si>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</si>
  <si>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</si>
  <si>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</si>
  <si>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</si>
  <si>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</si>
  <si>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</si>
  <si>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</si>
  <si>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</si>
  <si>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</si>
  <si>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</si>
  <si>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</si>
  <si>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</si>
  <si>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</si>
  <si>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</si>
  <si>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</si>
  <si>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</si>
  <si>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</si>
  <si>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</si>
  <si>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</si>
  <si>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</si>
  <si>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</si>
  <si>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</si>
  <si>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</si>
  <si>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</si>
  <si>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</si>
  <si>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</si>
  <si>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</si>
  <si>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</si>
  <si>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</si>
  <si>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</si>
  <si>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</si>
  <si>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</si>
  <si>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</si>
  <si>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</si>
  <si>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</si>
  <si>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</si>
  <si>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</si>
  <si>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</si>
  <si>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</si>
  <si>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</si>
  <si>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</si>
  <si>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</si>
  <si>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</si>
  <si>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</si>
  <si>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</si>
  <si>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</si>
  <si>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</si>
  <si>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</si>
  <si>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</si>
  <si>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</si>
  <si>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</si>
  <si>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</si>
  <si>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</si>
  <si>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</si>
  <si>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</si>
  <si>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</si>
  <si>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</si>
  <si>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</si>
  <si>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</si>
  <si>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</si>
  <si>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</si>
  <si>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</si>
  <si>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</si>
  <si>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</si>
  <si>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</si>
  <si>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</si>
  <si>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</si>
  <si>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</si>
  <si>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</si>
  <si>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</si>
  <si>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</si>
  <si>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</si>
  <si>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</si>
  <si>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</si>
  <si>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</si>
  <si>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</si>
  <si>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</si>
  <si>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</si>
  <si>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</si>
  <si>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</si>
  <si>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</si>
  <si>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</si>
  <si>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</si>
  <si>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</si>
  <si>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</si>
  <si>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</si>
  <si>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</si>
  <si>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</si>
  <si>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</si>
  <si>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</si>
  <si>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</si>
  <si>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</si>
  <si>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</si>
  <si>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</si>
  <si>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</si>
  <si>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</si>
  <si>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</si>
  <si>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</si>
  <si>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</si>
  <si>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</si>
  <si>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</si>
  <si>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</si>
  <si>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</si>
  <si>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</si>
  <si>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</si>
  <si>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</si>
  <si>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</si>
  <si>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</si>
  <si>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</si>
  <si>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</si>
  <si>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</si>
  <si>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</si>
  <si>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</si>
  <si>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</si>
  <si>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</si>
  <si>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</si>
  <si>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</si>
  <si>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</si>
  <si>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</si>
  <si>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</si>
  <si>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</si>
  <si>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</si>
  <si>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</si>
  <si>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</si>
  <si>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</si>
  <si>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</si>
  <si>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</si>
  <si>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</si>
  <si>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</si>
  <si>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</si>
  <si>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</si>
  <si>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</si>
  <si>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</si>
  <si>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</si>
  <si>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</si>
  <si>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</si>
  <si>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</si>
  <si>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</si>
  <si>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</si>
  <si>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</si>
  <si>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</si>
  <si>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</si>
  <si>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</si>
  <si>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</si>
  <si>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</si>
  <si>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</si>
  <si>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</si>
  <si>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</si>
  <si>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</si>
  <si>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</si>
  <si>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</si>
  <si>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</si>
  <si>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</si>
  <si>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</si>
  <si>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</si>
  <si>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</si>
  <si>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</si>
  <si>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</si>
  <si>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</si>
  <si>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</si>
  <si>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</si>
  <si>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</si>
  <si>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</si>
  <si>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</si>
  <si>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</si>
  <si>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</si>
  <si>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</si>
  <si>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</si>
  <si>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</si>
  <si>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</si>
  <si>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</si>
  <si>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</si>
  <si>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</si>
  <si>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</si>
  <si>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</si>
  <si>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</si>
  <si>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</si>
  <si>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</si>
  <si>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</si>
  <si>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</si>
  <si>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</si>
  <si>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</si>
  <si>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</si>
  <si>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</si>
  <si>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</si>
  <si>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</si>
  <si>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</si>
  <si>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</si>
  <si>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</si>
  <si>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</si>
  <si>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</si>
  <si>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</si>
  <si>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</si>
  <si>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</si>
  <si>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</si>
  <si>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</si>
  <si>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</si>
  <si>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</si>
  <si>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</si>
  <si>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</si>
  <si>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</si>
  <si>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</si>
  <si>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</si>
  <si>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</si>
  <si>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</si>
  <si>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</si>
  <si>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</si>
  <si>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</si>
  <si>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</si>
  <si>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</si>
  <si>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</si>
  <si>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</si>
  <si>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</si>
  <si>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</si>
  <si>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</si>
  <si>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</si>
  <si>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</si>
  <si>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</si>
  <si>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</si>
  <si>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</si>
  <si>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</si>
  <si>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</si>
  <si>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</si>
  <si>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</si>
  <si>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</si>
  <si>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</si>
  <si>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</si>
  <si>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</si>
  <si>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</si>
  <si>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</si>
  <si>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</si>
  <si>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</si>
  <si>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</si>
  <si>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</si>
  <si>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</si>
  <si>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</si>
  <si>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</si>
  <si>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</si>
  <si>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</si>
  <si>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</si>
  <si>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</si>
  <si>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</si>
  <si>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</si>
  <si>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</si>
  <si>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</si>
  <si>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</si>
  <si>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</si>
  <si>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</si>
  <si>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</si>
  <si>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</si>
  <si>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</si>
  <si>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</si>
  <si>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</si>
  <si>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</si>
  <si>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</si>
  <si>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</si>
  <si>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</si>
  <si>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</si>
  <si>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</si>
  <si>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</si>
  <si>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</si>
  <si>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</si>
  <si>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</si>
  <si>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</si>
  <si>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</si>
  <si>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</si>
  <si>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</si>
  <si>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</si>
  <si>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</si>
  <si>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</si>
  <si>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</si>
  <si>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</si>
  <si>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</si>
  <si>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</si>
  <si>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</si>
  <si>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</si>
  <si>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</si>
  <si>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</si>
  <si>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</si>
  <si>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</si>
  <si>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</si>
  <si>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</si>
  <si>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</si>
  <si>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</si>
  <si>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</si>
  <si>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</si>
  <si>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</si>
  <si>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</si>
  <si>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</si>
  <si>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</si>
  <si>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</si>
  <si>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</si>
  <si>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</si>
  <si>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</si>
  <si>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</si>
  <si>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</si>
  <si>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</si>
  <si>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</si>
  <si>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</si>
  <si>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</si>
  <si>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</si>
  <si>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</si>
  <si>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</si>
  <si>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</si>
  <si>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</si>
  <si>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</si>
  <si>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</si>
  <si>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</si>
  <si>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</si>
  <si>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</si>
  <si>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</si>
  <si>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</si>
  <si>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</si>
  <si>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</si>
  <si>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</si>
  <si>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</si>
  <si>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</si>
  <si>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</si>
  <si>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</si>
  <si>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</si>
  <si>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</si>
  <si>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</si>
  <si>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</si>
  <si>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</si>
  <si>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</si>
  <si>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</si>
  <si>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</si>
  <si>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</si>
  <si>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</si>
  <si>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</si>
  <si>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</si>
  <si>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</si>
  <si>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</si>
  <si>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</si>
  <si>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</si>
  <si>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</si>
  <si>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</si>
  <si>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</si>
  <si>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</si>
  <si>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</si>
  <si>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</si>
  <si>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</si>
  <si>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</si>
  <si>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</si>
  <si>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</si>
  <si>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</si>
  <si>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</si>
  <si>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</si>
  <si>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</si>
  <si>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</si>
  <si>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</si>
  <si>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</si>
  <si>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</si>
  <si>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</si>
  <si>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</si>
  <si>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</si>
  <si>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</si>
  <si>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</si>
  <si>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</si>
  <si>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</si>
  <si>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</si>
  <si>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</si>
  <si>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</si>
  <si>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</si>
  <si>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</si>
  <si>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</si>
  <si>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</si>
  <si>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</si>
  <si>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</si>
  <si>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</si>
  <si>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</si>
  <si>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</si>
  <si>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</si>
  <si>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</si>
  <si>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</si>
  <si>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</si>
  <si>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</si>
  <si>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</si>
  <si>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</si>
  <si>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</si>
  <si>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</si>
  <si>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</si>
  <si>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</si>
  <si>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</si>
  <si>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</si>
  <si>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</si>
  <si>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</si>
  <si>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</si>
  <si>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</si>
  <si>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</si>
  <si>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</si>
  <si>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</si>
  <si>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</si>
  <si>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</si>
  <si>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</si>
  <si>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</si>
  <si>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</si>
  <si>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</si>
  <si>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</si>
  <si>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</si>
  <si>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</si>
  <si>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</si>
  <si>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</si>
  <si>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</si>
  <si>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</si>
  <si>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</si>
  <si>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</si>
  <si>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</si>
  <si>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</si>
  <si>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</si>
  <si>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</si>
  <si>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</si>
  <si>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</si>
  <si>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</si>
  <si>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</si>
  <si>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</si>
  <si>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</si>
  <si>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</si>
  <si>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</si>
  <si>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</si>
  <si>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</si>
  <si>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</si>
  <si>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</si>
  <si>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</si>
  <si>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</si>
  <si>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</si>
  <si>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</si>
  <si>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</si>
  <si>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</si>
  <si>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</si>
  <si>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</si>
  <si>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</si>
  <si>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</si>
  <si>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</si>
  <si>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</si>
  <si>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</si>
  <si>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</si>
  <si>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</si>
  <si>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</si>
  <si>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</si>
  <si>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</si>
  <si>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</si>
  <si>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</si>
  <si>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</si>
  <si>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</si>
  <si>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</si>
  <si>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</si>
  <si>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</si>
  <si>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</si>
  <si>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</si>
  <si>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</si>
  <si>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</si>
  <si>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</si>
  <si>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</si>
  <si>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</si>
  <si>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</si>
  <si>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</si>
  <si>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</si>
  <si>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</si>
  <si>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</si>
  <si>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</si>
  <si>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</si>
  <si>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</si>
  <si>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</si>
  <si>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</si>
  <si>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</si>
  <si>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</si>
  <si>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</si>
  <si>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</si>
  <si>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</si>
  <si>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</si>
  <si>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</si>
  <si>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</si>
  <si>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</si>
  <si>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</si>
  <si>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</si>
  <si>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</si>
  <si>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</si>
  <si>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</si>
  <si>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</si>
  <si>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</si>
  <si>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</si>
  <si>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</si>
  <si>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</si>
  <si>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</si>
  <si>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</si>
  <si>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</si>
  <si>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</si>
  <si>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</si>
  <si>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</si>
  <si>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</si>
  <si>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</si>
  <si>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</si>
  <si>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</si>
  <si>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</si>
  <si>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</si>
  <si>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</si>
  <si>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</si>
  <si>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</si>
  <si>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</si>
  <si>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</si>
  <si>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</si>
  <si>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</si>
  <si>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</si>
  <si>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</si>
  <si>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</si>
  <si>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</si>
  <si>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</si>
  <si>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</si>
  <si>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</si>
  <si>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</si>
  <si>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</si>
  <si>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</si>
  <si>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</si>
  <si>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</si>
  <si>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</si>
  <si>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</si>
  <si>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</si>
  <si>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</si>
  <si>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</si>
  <si>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</si>
  <si>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</si>
  <si>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</si>
  <si>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</si>
  <si>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</si>
  <si>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</si>
  <si>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</si>
  <si>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</si>
  <si>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</si>
  <si>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</si>
  <si>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</si>
  <si>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</si>
  <si>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</si>
  <si>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</si>
  <si>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</si>
  <si>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</si>
  <si>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</si>
  <si>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</si>
  <si>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</si>
  <si>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</si>
  <si>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</si>
  <si>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</si>
  <si>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</si>
  <si>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</si>
  <si>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</si>
  <si>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</si>
  <si>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</si>
  <si>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</si>
  <si>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</si>
  <si>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</si>
  <si>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</si>
  <si>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</si>
  <si>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</si>
  <si>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</si>
  <si>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</si>
  <si>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</si>
  <si>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</si>
  <si>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</si>
  <si>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</si>
  <si>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</si>
  <si>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</si>
  <si>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</si>
  <si>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</si>
  <si>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</si>
  <si>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</si>
  <si>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</si>
  <si>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</si>
  <si>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</si>
  <si>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</si>
  <si>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</si>
  <si>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</si>
  <si>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</si>
  <si>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</si>
  <si>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</si>
  <si>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</si>
  <si>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</si>
  <si>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</si>
  <si>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</si>
  <si>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</si>
  <si>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</si>
  <si>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</si>
  <si>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</si>
  <si>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</si>
  <si>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</si>
  <si>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</si>
  <si>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</si>
  <si>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</si>
  <si>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</si>
  <si>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</si>
  <si>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</si>
  <si>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</si>
  <si>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</si>
  <si>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</si>
  <si>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</si>
  <si>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</si>
  <si>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</si>
  <si>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</si>
  <si>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</si>
  <si>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</si>
  <si>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</si>
  <si>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</si>
  <si>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</si>
  <si>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</si>
  <si>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</si>
  <si>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</si>
  <si>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</si>
  <si>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</si>
  <si>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</si>
  <si>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</si>
  <si>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</si>
  <si>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</si>
  <si>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</si>
  <si>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</si>
  <si>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</si>
  <si>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</si>
  <si>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</si>
  <si>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</si>
  <si>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</si>
  <si>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</si>
  <si>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</si>
  <si>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</si>
  <si>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</si>
  <si>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</si>
  <si>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</si>
  <si>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</si>
  <si>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</si>
  <si>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</si>
  <si>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</si>
  <si>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</si>
  <si>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</si>
  <si>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</si>
  <si>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</si>
  <si>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</si>
  <si>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</si>
  <si>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</si>
  <si>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</si>
  <si>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</si>
  <si>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</si>
  <si>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</si>
  <si>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</si>
  <si>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</si>
  <si>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</si>
  <si>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</si>
  <si>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</si>
  <si>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</si>
  <si>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</si>
  <si>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</si>
  <si>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</si>
  <si>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</si>
  <si>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</si>
  <si>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</si>
  <si>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</si>
  <si>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</si>
  <si>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</si>
  <si>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</si>
  <si>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</si>
  <si>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</si>
  <si>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</si>
  <si>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</si>
  <si>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</si>
  <si>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</si>
  <si>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</si>
  <si>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</si>
  <si>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</si>
  <si>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</si>
  <si>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</si>
  <si>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</si>
  <si>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</si>
  <si>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</si>
  <si>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</si>
  <si>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</si>
  <si>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</si>
  <si>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</si>
  <si>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</si>
  <si>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</si>
  <si>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</si>
  <si>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</si>
  <si>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</si>
  <si>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</si>
  <si>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</si>
  <si>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</si>
  <si>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</si>
  <si>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</si>
  <si>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</si>
  <si>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</si>
  <si>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</si>
  <si>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</si>
  <si>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</si>
  <si>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</si>
  <si>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</si>
  <si>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</si>
  <si>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</si>
  <si>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</si>
  <si>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</si>
  <si>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</si>
  <si>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</si>
  <si>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</si>
  <si>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</si>
  <si>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</si>
  <si>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</si>
  <si>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</si>
  <si>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</si>
  <si>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</si>
  <si>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</si>
  <si>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</si>
  <si>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</si>
  <si>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</si>
  <si>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</si>
  <si>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</si>
  <si>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</si>
  <si>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</si>
  <si>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</si>
  <si>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</si>
  <si>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</si>
  <si>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</si>
  <si>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</si>
  <si>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</si>
  <si>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</si>
  <si>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</si>
  <si>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</si>
  <si>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</si>
  <si>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</si>
  <si>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</si>
  <si>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</si>
  <si>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</si>
  <si>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</si>
  <si>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</si>
  <si>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</si>
  <si>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</si>
  <si>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</si>
  <si>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</si>
  <si>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</si>
  <si>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</si>
  <si>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</si>
  <si>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</si>
  <si>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</si>
  <si>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</si>
  <si>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</si>
  <si>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</si>
  <si>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</si>
  <si>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</si>
  <si>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</si>
  <si>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</si>
  <si>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</si>
  <si>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</si>
  <si>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</si>
  <si>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</si>
  <si>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</si>
  <si>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</si>
  <si>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</si>
  <si>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</si>
  <si>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</si>
  <si>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</si>
  <si>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</si>
  <si>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</si>
  <si>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</si>
  <si>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</si>
  <si>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</si>
  <si>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</si>
  <si>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</si>
  <si>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</si>
  <si>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</si>
  <si>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</si>
  <si>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</si>
  <si>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</si>
  <si>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</si>
  <si>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</si>
  <si>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</si>
  <si>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</si>
  <si>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</si>
  <si>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</si>
  <si>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</si>
  <si>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</si>
  <si>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</si>
  <si>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</si>
  <si>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</si>
  <si>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</si>
  <si>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</si>
  <si>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</si>
  <si>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</si>
  <si>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</si>
  <si>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</si>
  <si>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</si>
  <si>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</si>
  <si>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</si>
  <si>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</si>
  <si>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</si>
  <si>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</si>
  <si>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</si>
  <si>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</si>
  <si>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</si>
  <si>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</si>
  <si>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</si>
  <si>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</si>
  <si>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</si>
  <si>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</si>
  <si>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</si>
  <si>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</si>
  <si>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</si>
  <si>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</si>
  <si>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</si>
  <si>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</si>
  <si>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</si>
  <si>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</si>
  <si>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</si>
  <si>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</si>
  <si>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</si>
  <si>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</si>
  <si>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</si>
  <si>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</si>
  <si>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</si>
  <si>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</si>
  <si>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</si>
  <si>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</si>
  <si>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</si>
  <si>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</si>
  <si>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</si>
  <si>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</si>
  <si>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</si>
  <si>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</si>
  <si>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</si>
  <si>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</si>
  <si>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</si>
  <si>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</si>
  <si>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</si>
  <si>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</si>
  <si>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</si>
  <si>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</si>
  <si>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</si>
  <si>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</si>
  <si>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</si>
  <si>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</si>
  <si>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</si>
  <si>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</si>
  <si>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</si>
  <si>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</si>
  <si>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</si>
  <si>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</si>
  <si>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</si>
  <si>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</si>
  <si>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</si>
  <si>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</si>
  <si>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</si>
  <si>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</si>
  <si>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</si>
  <si>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</si>
  <si>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</si>
  <si>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</si>
  <si>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</si>
  <si>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</si>
  <si>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</si>
  <si>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</si>
  <si>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</si>
  <si>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</si>
  <si>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</si>
  <si>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</si>
  <si>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</si>
  <si>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</si>
  <si>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</si>
  <si>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</si>
  <si>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</si>
  <si>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</si>
  <si>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</si>
  <si>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</si>
  <si>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</si>
  <si>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</si>
  <si>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</si>
  <si>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</si>
  <si>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</si>
  <si>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</si>
  <si>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</si>
  <si>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</si>
  <si>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</si>
  <si>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</si>
  <si>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</si>
  <si>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</si>
  <si>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</si>
  <si>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</si>
  <si>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</si>
  <si>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</si>
  <si>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</si>
  <si>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</si>
  <si>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</si>
  <si>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</si>
  <si>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</si>
  <si>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</si>
  <si>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</si>
  <si>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</si>
  <si>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</si>
  <si>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</si>
  <si>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</si>
  <si>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</si>
  <si>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</si>
  <si>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</si>
  <si>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</si>
  <si>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</si>
  <si>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</si>
  <si>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</si>
  <si>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</si>
  <si>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</si>
  <si>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</si>
  <si>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</si>
  <si>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</si>
  <si>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</si>
  <si>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</si>
  <si>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</si>
  <si>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</si>
  <si>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</si>
  <si>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</si>
  <si>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</si>
  <si>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</si>
  <si>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</si>
  <si>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</si>
  <si>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</si>
  <si>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</si>
  <si>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</si>
  <si>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</si>
  <si>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</si>
  <si>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</si>
  <si>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</si>
  <si>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</si>
  <si>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</si>
  <si>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</si>
  <si>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</si>
  <si>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</si>
  <si>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</si>
  <si>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</si>
  <si>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</si>
  <si>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</si>
  <si>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</si>
  <si>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</si>
  <si>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</si>
  <si>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</si>
  <si>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</si>
  <si>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</si>
  <si>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</si>
  <si>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</si>
  <si>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</si>
  <si>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</si>
  <si>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</si>
  <si>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</si>
  <si>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</si>
  <si>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</si>
  <si>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</si>
  <si>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</si>
  <si>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</si>
  <si>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</si>
  <si>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</si>
  <si>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</si>
  <si>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</si>
  <si>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</si>
  <si>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</si>
  <si>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</si>
  <si>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</si>
  <si>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</si>
  <si>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</si>
  <si>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</si>
  <si>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</si>
  <si>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</si>
  <si>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</si>
  <si>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</si>
  <si>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</si>
  <si>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</si>
  <si>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</si>
  <si>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</si>
  <si>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</si>
  <si>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</si>
  <si>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</si>
  <si>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</si>
  <si>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</si>
  <si>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</si>
  <si>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</si>
  <si>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</si>
  <si>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</si>
  <si>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</si>
  <si>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</si>
  <si>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</si>
  <si>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</si>
  <si>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</si>
  <si>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</si>
  <si>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</si>
  <si>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</si>
  <si>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</si>
  <si>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</si>
  <si>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</si>
  <si>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</si>
  <si>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</si>
  <si>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</si>
  <si>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</si>
  <si>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</si>
  <si>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</si>
  <si>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</si>
  <si>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</si>
  <si>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</si>
  <si>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</si>
  <si>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</si>
  <si>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</si>
  <si>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</si>
  <si>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</si>
  <si>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</si>
  <si>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</si>
  <si>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</si>
  <si>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</si>
  <si>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</si>
  <si>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</si>
  <si>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</si>
  <si>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</si>
  <si>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</si>
  <si>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</si>
  <si>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</si>
  <si>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</si>
  <si>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</si>
  <si>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</si>
  <si>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</si>
  <si>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</si>
  <si>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</si>
  <si>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</si>
  <si>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</si>
  <si>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</si>
  <si>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</si>
  <si>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</si>
  <si>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</si>
  <si>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</si>
  <si>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</si>
  <si>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</si>
  <si>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</si>
  <si>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</si>
  <si>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</si>
  <si>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</si>
  <si>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</si>
  <si>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</si>
  <si>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</si>
  <si>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</si>
  <si>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</si>
  <si>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</si>
  <si>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</si>
  <si>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</si>
  <si>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</si>
  <si>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</si>
  <si>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</si>
  <si>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</si>
  <si>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</si>
  <si>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</si>
  <si>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</si>
  <si>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</si>
  <si>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</si>
  <si>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</si>
  <si>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</si>
  <si>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</si>
  <si>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</si>
  <si>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</si>
  <si>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</si>
  <si>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</si>
  <si>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</si>
  <si>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</si>
  <si>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</si>
  <si>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</si>
  <si>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</si>
  <si>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</si>
  <si>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</si>
  <si>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</si>
  <si>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</si>
  <si>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</si>
  <si>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</si>
  <si>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</si>
  <si>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</si>
  <si>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</si>
  <si>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</si>
  <si>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</si>
  <si>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</si>
  <si>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</si>
  <si>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</si>
  <si>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</si>
  <si>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</si>
  <si>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</si>
  <si>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</si>
  <si>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</si>
  <si>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</si>
  <si>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</si>
  <si>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</si>
  <si>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</si>
  <si>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</si>
  <si>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</si>
  <si>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</si>
  <si>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</si>
  <si>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</si>
  <si>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</si>
  <si>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</si>
  <si>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</si>
  <si>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</si>
  <si>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</si>
  <si>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</si>
  <si>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</si>
  <si>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</si>
  <si>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</si>
  <si>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</si>
  <si>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</si>
  <si>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</si>
  <si>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</si>
  <si>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</si>
  <si>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</si>
  <si>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</si>
  <si>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</si>
  <si>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</si>
  <si>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</si>
  <si>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</si>
  <si>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</si>
  <si>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</si>
  <si>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</si>
  <si>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</si>
  <si>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</si>
  <si>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</si>
  <si>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</si>
  <si>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</si>
  <si>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</si>
  <si>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</si>
  <si>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</si>
  <si>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</si>
  <si>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</si>
  <si>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</si>
  <si>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</si>
  <si>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</si>
  <si>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</si>
  <si>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</si>
  <si>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</si>
  <si>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</si>
  <si>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</si>
  <si>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</si>
  <si>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</si>
  <si>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</si>
  <si>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</si>
  <si>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</si>
  <si>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</si>
  <si>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</si>
  <si>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</si>
  <si>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</si>
  <si>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</si>
  <si>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</si>
  <si>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</si>
  <si>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</si>
  <si>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</si>
  <si>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</si>
  <si>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</si>
  <si>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</si>
  <si>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</si>
  <si>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</si>
  <si>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</si>
  <si>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</si>
  <si>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</si>
  <si>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</si>
  <si>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</si>
  <si>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</si>
  <si>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</si>
  <si>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</si>
  <si>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</si>
  <si>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</si>
  <si>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</si>
  <si>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</si>
  <si>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</si>
  <si>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</si>
  <si>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</si>
  <si>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</si>
  <si>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</si>
  <si>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</si>
  <si>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</si>
  <si>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</si>
  <si>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</si>
  <si>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</si>
  <si>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</si>
  <si>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</si>
  <si>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</si>
  <si>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</si>
  <si>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</si>
  <si>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</si>
  <si>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</si>
  <si>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</si>
  <si>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</si>
  <si>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</si>
  <si>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</si>
  <si>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</si>
  <si>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</si>
  <si>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</si>
  <si>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</si>
  <si>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</si>
  <si>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</si>
  <si>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</si>
  <si>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</si>
  <si>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</si>
  <si>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</si>
  <si>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</si>
  <si>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</si>
  <si>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</si>
  <si>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</si>
  <si>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</si>
  <si>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</si>
  <si>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</si>
  <si>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</si>
  <si>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</si>
  <si>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</si>
  <si>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</si>
  <si>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</si>
  <si>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</si>
  <si>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</si>
  <si>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</si>
  <si>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</si>
  <si>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</si>
  <si>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</si>
  <si>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</si>
  <si>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</si>
  <si>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</si>
  <si>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</si>
  <si>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</si>
  <si>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</si>
  <si>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</si>
  <si>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</si>
  <si>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</si>
  <si>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</si>
  <si>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</si>
  <si>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</si>
  <si>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</si>
  <si>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</si>
  <si>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</si>
  <si>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</si>
  <si>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</si>
  <si>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</si>
  <si>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</si>
  <si>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</si>
  <si>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</si>
  <si>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</si>
  <si>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</si>
  <si>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</si>
  <si>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</si>
  <si>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</si>
  <si>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</si>
  <si>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</si>
  <si>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</si>
  <si>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</si>
  <si>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</si>
  <si>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</si>
  <si>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</si>
  <si>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</si>
  <si>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</si>
  <si>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</si>
  <si>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</si>
  <si>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</si>
  <si>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</si>
  <si>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</si>
  <si>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</si>
  <si>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</si>
  <si>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</si>
  <si>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</si>
  <si>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</si>
  <si>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</si>
  <si>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</si>
  <si>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</si>
  <si>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</si>
  <si>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</si>
  <si>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</si>
  <si>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</si>
  <si>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</si>
  <si>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</si>
  <si>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</si>
  <si>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</si>
  <si>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</si>
  <si>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</si>
  <si>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</si>
  <si>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</si>
  <si>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</si>
  <si>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</si>
  <si>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</si>
  <si>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</si>
  <si>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</si>
  <si>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</si>
  <si>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</si>
  <si>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</si>
  <si>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</si>
  <si>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</si>
  <si>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</si>
  <si>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</si>
  <si>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</si>
  <si>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</si>
  <si>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</si>
  <si>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</si>
  <si>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</si>
  <si>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</si>
  <si>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</si>
  <si>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</si>
  <si>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</si>
  <si>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</si>
  <si>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</si>
  <si>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</si>
  <si>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</si>
  <si>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</si>
  <si>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</si>
  <si>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</si>
  <si>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</si>
  <si>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</si>
  <si>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</si>
  <si>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</si>
  <si>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</si>
  <si>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</si>
  <si>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</si>
  <si>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</si>
  <si>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</si>
  <si>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</si>
  <si>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</si>
  <si>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</si>
  <si>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</si>
  <si>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</si>
  <si>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</si>
  <si>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</si>
  <si>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</si>
  <si>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</si>
  <si>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</si>
  <si>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</si>
  <si>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</si>
  <si>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</si>
  <si>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</si>
  <si>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</si>
  <si>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</si>
  <si>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</si>
  <si>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</si>
  <si>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</si>
  <si>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</si>
  <si>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</si>
  <si>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</si>
  <si>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</si>
  <si>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</si>
  <si>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</si>
  <si>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</si>
  <si>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</si>
  <si>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</si>
  <si>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</si>
  <si>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</si>
  <si>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</si>
  <si>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</si>
  <si>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</si>
  <si>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</si>
  <si>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</si>
  <si>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</si>
  <si>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</si>
  <si>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</si>
  <si>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</si>
  <si>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</si>
  <si>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</si>
  <si>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</si>
  <si>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</si>
  <si>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</si>
  <si>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</si>
  <si>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</si>
  <si>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</si>
  <si>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</si>
  <si>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</si>
  <si>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</si>
  <si>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</si>
  <si>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</si>
  <si>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</si>
  <si>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</si>
  <si>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</si>
  <si>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</si>
  <si>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</si>
  <si>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</si>
  <si>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</si>
  <si>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</si>
  <si>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</si>
  <si>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</si>
  <si>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</si>
  <si>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</si>
  <si>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</si>
  <si>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</si>
  <si>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</si>
  <si>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</si>
  <si>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</si>
  <si>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</si>
  <si>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</si>
  <si>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</si>
  <si>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</si>
  <si>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</si>
  <si>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</si>
  <si>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</si>
  <si>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</si>
  <si>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</si>
  <si>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</si>
  <si>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</si>
  <si>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</si>
  <si>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</si>
  <si>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</si>
  <si>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</si>
  <si>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</si>
  <si>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</si>
  <si>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</si>
  <si>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</si>
  <si>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</si>
  <si>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</si>
  <si>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</si>
  <si>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</si>
  <si>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</si>
  <si>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</si>
  <si>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</si>
  <si>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</si>
  <si>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</si>
  <si>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</si>
  <si>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</si>
  <si>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</si>
  <si>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</si>
  <si>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</si>
  <si>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</si>
  <si>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</si>
  <si>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</si>
  <si>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</si>
  <si>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</si>
  <si>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</si>
  <si>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</si>
  <si>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</si>
  <si>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</si>
  <si>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</si>
  <si>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</si>
  <si>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</si>
  <si>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</si>
  <si>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</si>
  <si>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</si>
  <si>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</si>
  <si>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</si>
  <si>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</si>
  <si>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</si>
  <si>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</si>
  <si>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</si>
  <si>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</si>
  <si>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</si>
  <si>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</si>
  <si>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</si>
  <si>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</si>
  <si>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</si>
  <si>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</si>
  <si>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</si>
  <si>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</si>
  <si>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</si>
  <si>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</si>
  <si>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</si>
  <si>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</si>
  <si>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</si>
  <si>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</si>
  <si>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</si>
  <si>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</si>
  <si>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</si>
  <si>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</si>
  <si>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</si>
  <si>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</si>
  <si>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</si>
  <si>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</si>
  <si>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</si>
  <si>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</si>
  <si>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</si>
  <si>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</si>
  <si>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</si>
  <si>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</si>
  <si>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</si>
  <si>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</si>
  <si>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</si>
  <si>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</si>
  <si>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</si>
  <si>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</si>
  <si>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</si>
  <si>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</si>
  <si>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</si>
  <si>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</si>
  <si>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</si>
  <si>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</si>
  <si>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</si>
  <si>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</si>
  <si>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</si>
  <si>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</si>
  <si>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</si>
  <si>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</si>
  <si>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</si>
  <si>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</si>
  <si>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</si>
  <si>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</si>
  <si>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</si>
  <si>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</si>
  <si>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</si>
  <si>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</si>
  <si>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</si>
  <si>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</si>
  <si>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</si>
  <si>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</si>
  <si>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</si>
  <si>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</si>
  <si>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</si>
  <si>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</si>
  <si>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</si>
  <si>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</si>
  <si>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</si>
  <si>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</si>
  <si>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</si>
  <si>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</si>
  <si>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</si>
  <si>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</si>
  <si>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</si>
  <si>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</si>
  <si>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</si>
  <si>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</si>
  <si>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</si>
  <si>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</si>
  <si>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</si>
  <si>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</si>
  <si>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</si>
  <si>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</si>
  <si>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</si>
  <si>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</si>
  <si>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</si>
  <si>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</si>
  <si>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</si>
  <si>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</si>
  <si>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</si>
  <si>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</si>
  <si>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</si>
  <si>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</si>
  <si>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</si>
  <si>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</si>
  <si>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</si>
  <si>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</si>
  <si>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</si>
  <si>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</si>
  <si>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</si>
  <si>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</si>
  <si>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</si>
  <si>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</si>
  <si>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</si>
  <si>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</si>
  <si>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</si>
  <si>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</si>
  <si>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</si>
  <si>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</si>
  <si>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</si>
  <si>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</si>
  <si>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</si>
  <si>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</si>
  <si>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</si>
  <si>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</si>
  <si>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</si>
  <si>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</si>
  <si>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</si>
  <si>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</si>
  <si>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</si>
  <si>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</si>
  <si>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</si>
  <si>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</si>
  <si>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</si>
  <si>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</si>
  <si>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</si>
  <si>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</si>
  <si>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</si>
  <si>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</si>
  <si>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</si>
  <si>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</si>
  <si>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</si>
  <si>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</si>
  <si>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</si>
  <si>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</si>
  <si>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</si>
  <si>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</si>
  <si>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</si>
  <si>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</si>
  <si>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</si>
  <si>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</si>
  <si>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</si>
  <si>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</si>
  <si>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</si>
  <si>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</si>
  <si>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</si>
  <si>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</si>
  <si>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</si>
  <si>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</si>
  <si>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</si>
  <si>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</si>
  <si>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</si>
  <si>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</si>
  <si>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</si>
  <si>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</si>
  <si>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</si>
  <si>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</si>
  <si>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</si>
  <si>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</si>
  <si>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</si>
  <si>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</si>
  <si>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</si>
  <si>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</si>
  <si>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</si>
  <si>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</si>
  <si>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</si>
  <si>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</si>
  <si>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</si>
  <si>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</si>
  <si>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</si>
  <si>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</si>
  <si>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</si>
  <si>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</si>
  <si>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</si>
  <si>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</si>
  <si>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</si>
  <si>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</si>
  <si>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</si>
  <si>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</si>
  <si>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</si>
  <si>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</si>
  <si>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</si>
  <si>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</si>
  <si>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</si>
  <si>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</si>
  <si>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</si>
  <si>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</si>
  <si>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</si>
  <si>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</si>
  <si>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</si>
  <si>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</si>
  <si>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</si>
  <si>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</si>
  <si>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</si>
  <si>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</si>
  <si>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</si>
  <si>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</si>
  <si>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</si>
  <si>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</si>
  <si>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</si>
  <si>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</si>
  <si>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</si>
  <si>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</si>
  <si>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</si>
  <si>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</si>
  <si>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</si>
  <si>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</si>
  <si>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</si>
  <si>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</si>
  <si>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</si>
  <si>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</si>
  <si>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</si>
  <si>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</si>
  <si>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</si>
  <si>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</si>
  <si>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</si>
  <si>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</si>
  <si>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</si>
  <si>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</si>
  <si>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</si>
  <si>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</si>
  <si>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</si>
  <si>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</si>
  <si>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</si>
  <si>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</si>
  <si>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</si>
  <si>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</si>
  <si>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</si>
  <si>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</si>
  <si>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</si>
  <si>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</si>
  <si>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</si>
  <si>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</si>
  <si>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</si>
  <si>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</si>
  <si>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</si>
  <si>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</si>
  <si>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</si>
  <si>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</si>
  <si>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</si>
  <si>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</si>
  <si>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</si>
  <si>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</si>
  <si>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</si>
  <si>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</si>
  <si>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</si>
  <si>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</si>
  <si>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</si>
  <si>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</si>
  <si>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</si>
  <si>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</si>
  <si>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</si>
  <si>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</si>
  <si>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</si>
  <si>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</si>
  <si>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</si>
  <si>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</si>
  <si>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</si>
  <si>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</si>
  <si>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</si>
  <si>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</si>
  <si>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</si>
  <si>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</si>
  <si>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</si>
  <si>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</si>
  <si>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</si>
  <si>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</si>
  <si>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</si>
  <si>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</si>
  <si>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</si>
  <si>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</si>
  <si>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</si>
  <si>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</si>
  <si>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</si>
  <si>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</si>
  <si>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</si>
  <si>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</si>
  <si>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</si>
  <si>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</si>
  <si>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</si>
  <si>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</si>
  <si>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</si>
  <si>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</si>
  <si>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</si>
  <si>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</si>
  <si>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</si>
  <si>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</si>
  <si>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</si>
  <si>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</si>
  <si>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</si>
  <si>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</si>
  <si>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</si>
  <si>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</si>
  <si>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</si>
  <si>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</si>
  <si>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</si>
  <si>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</si>
  <si>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</si>
  <si>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</si>
  <si>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</si>
  <si>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</si>
  <si>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</si>
  <si>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</si>
  <si>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</si>
  <si>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</si>
  <si>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</si>
  <si>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</si>
  <si>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</si>
  <si>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</si>
  <si>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</si>
  <si>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</si>
  <si>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</si>
  <si>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</si>
  <si>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</si>
  <si>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</si>
  <si>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</si>
  <si>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</si>
  <si>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</si>
  <si>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</si>
  <si>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</si>
  <si>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</si>
  <si>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</si>
  <si>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</si>
  <si>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</si>
  <si>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</si>
  <si>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</si>
  <si>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</si>
  <si>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</si>
  <si>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</si>
  <si>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</si>
  <si>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</si>
  <si>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</si>
  <si>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</si>
  <si>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</si>
  <si>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</si>
  <si>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</si>
  <si>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</si>
  <si>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</si>
  <si>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</si>
  <si>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</si>
  <si>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</si>
  <si>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</si>
  <si>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</si>
  <si>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</si>
  <si>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</si>
  <si>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</si>
  <si>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</si>
  <si>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</si>
  <si>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</si>
  <si>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</si>
  <si>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</si>
  <si>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</si>
  <si>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</si>
  <si>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</si>
  <si>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</si>
  <si>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</si>
  <si>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</si>
  <si>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</si>
  <si>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</si>
  <si>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</si>
  <si>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</si>
  <si>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</si>
  <si>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</si>
  <si>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</si>
  <si>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</si>
  <si>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</si>
  <si>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</si>
  <si>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</si>
  <si>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</si>
  <si>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</si>
  <si>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</si>
  <si>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</si>
  <si>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</si>
  <si>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</si>
  <si>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</si>
  <si>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</si>
  <si>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</si>
  <si>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</si>
  <si>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</si>
  <si>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</si>
  <si>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</si>
  <si>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</si>
  <si>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</si>
  <si>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</si>
  <si>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</si>
  <si>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</si>
  <si>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</si>
  <si>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</si>
  <si>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</si>
  <si>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</si>
  <si>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</si>
  <si>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</si>
  <si>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</si>
  <si>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</si>
  <si>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</si>
  <si>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</si>
  <si>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</si>
  <si>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</si>
  <si>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</si>
  <si>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</si>
  <si>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</si>
  <si>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</si>
  <si>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</si>
  <si>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</si>
  <si>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</si>
  <si>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</si>
  <si>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</si>
  <si>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</si>
  <si>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</si>
  <si>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</si>
  <si>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</si>
  <si>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</si>
  <si>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</si>
  <si>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</si>
  <si>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</si>
  <si>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</si>
  <si>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</si>
  <si>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</si>
  <si>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</si>
  <si>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</si>
  <si>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</si>
  <si>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</si>
  <si>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</si>
  <si>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</si>
  <si>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</si>
  <si>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</si>
  <si>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</si>
  <si>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</si>
  <si>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</si>
  <si>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</si>
  <si>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</si>
  <si>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</si>
  <si>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</si>
  <si>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</si>
  <si>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</si>
  <si>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</si>
  <si>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</si>
  <si>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</si>
  <si>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</si>
  <si>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</si>
  <si>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</si>
  <si>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</si>
  <si>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</si>
  <si>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</si>
  <si>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</si>
  <si>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</si>
  <si>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</si>
  <si>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</si>
  <si>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</si>
  <si>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</si>
  <si>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</si>
  <si>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</si>
  <si>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</si>
  <si>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</si>
  <si>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</si>
  <si>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</si>
  <si>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</si>
  <si>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</si>
  <si>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</si>
  <si>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</si>
  <si>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</si>
  <si>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</si>
  <si>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</si>
  <si>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</si>
  <si>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</si>
  <si>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</si>
  <si>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</si>
  <si>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</si>
  <si>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</si>
  <si>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</si>
  <si>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</si>
  <si>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</si>
  <si>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</si>
  <si>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</si>
  <si>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</si>
  <si>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</si>
  <si>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</si>
  <si>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</si>
  <si>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</si>
  <si>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</si>
  <si>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</si>
  <si>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</si>
  <si>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</si>
  <si>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</si>
  <si>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</si>
  <si>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</si>
  <si>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</si>
  <si>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</si>
  <si>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</si>
  <si>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</si>
  <si>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</si>
  <si>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</si>
  <si>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</si>
  <si>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</si>
  <si>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</si>
  <si>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</si>
  <si>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</si>
  <si>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</si>
  <si>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</si>
  <si>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</si>
  <si>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</si>
  <si>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</si>
  <si>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</si>
  <si>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</si>
  <si>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</si>
  <si>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</si>
  <si>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</si>
  <si>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</si>
  <si>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</si>
  <si>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</si>
  <si>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</si>
  <si>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</si>
  <si>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</si>
  <si>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</si>
  <si>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</si>
  <si>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</si>
  <si>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</si>
  <si>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</si>
  <si>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</si>
  <si>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</si>
  <si>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</si>
  <si>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</si>
  <si>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</si>
  <si>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</si>
  <si>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</si>
  <si>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</si>
  <si>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</si>
  <si>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</si>
  <si>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</si>
  <si>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</si>
  <si>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</si>
  <si>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</si>
  <si>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</si>
  <si>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</si>
  <si>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</si>
  <si>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</si>
  <si>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</si>
  <si>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</si>
  <si>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</si>
  <si>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</si>
  <si>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</si>
  <si>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</si>
  <si>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</si>
  <si>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</si>
  <si>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</si>
  <si>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</si>
  <si>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</si>
  <si>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</si>
  <si>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</si>
  <si>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</si>
  <si>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</si>
  <si>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</si>
  <si>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</si>
  <si>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</si>
  <si>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</si>
  <si>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</si>
  <si>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</si>
  <si>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</si>
  <si>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</si>
  <si>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</si>
  <si>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</si>
  <si>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</si>
  <si>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</si>
  <si>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</si>
  <si>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</si>
  <si>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</si>
  <si>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</si>
  <si>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</si>
  <si>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</si>
  <si>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</si>
  <si>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</si>
  <si>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</si>
  <si>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</si>
  <si>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</si>
  <si>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</si>
  <si>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</si>
  <si>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</si>
  <si>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</si>
  <si>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</si>
  <si>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</si>
  <si>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</si>
  <si>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</si>
  <si>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</si>
  <si>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</si>
  <si>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</si>
  <si>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</si>
  <si>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</si>
  <si>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</si>
  <si>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</si>
  <si>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</si>
  <si>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</si>
  <si>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</si>
  <si>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</si>
  <si>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</si>
  <si>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</si>
  <si>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</si>
  <si>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</si>
  <si>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</si>
  <si>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</si>
  <si>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</si>
  <si>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</si>
  <si>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</si>
  <si>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</si>
  <si>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</si>
  <si>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</si>
  <si>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</si>
  <si>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</si>
  <si>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</si>
  <si>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</si>
  <si>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</si>
  <si>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</si>
  <si>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</si>
  <si>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</si>
  <si>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</si>
  <si>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</si>
  <si>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</si>
  <si>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</si>
  <si>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</si>
  <si>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</si>
  <si>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</si>
  <si>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</si>
  <si>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</si>
  <si>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</si>
  <si>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</si>
  <si>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</si>
  <si>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</si>
  <si>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</si>
  <si>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</si>
  <si>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</si>
  <si>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</si>
  <si>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</si>
  <si>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</si>
  <si>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</si>
  <si>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</si>
  <si>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</si>
  <si>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</si>
  <si>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</si>
  <si>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</si>
  <si>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</si>
  <si>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</si>
  <si>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</si>
  <si>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</si>
  <si>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</si>
  <si>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</si>
  <si>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</si>
  <si>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</si>
  <si>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</si>
  <si>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</si>
  <si>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</si>
  <si>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</si>
  <si>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</si>
  <si>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</si>
  <si>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</si>
  <si>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</si>
  <si>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</si>
  <si>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</si>
  <si>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</si>
  <si>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</si>
  <si>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</si>
  <si>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</si>
  <si>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</si>
  <si>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</si>
  <si>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</si>
  <si>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</si>
  <si>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</si>
  <si>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</si>
  <si>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</si>
  <si>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</si>
  <si>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</si>
  <si>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</si>
  <si>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</si>
  <si>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</si>
  <si>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</si>
  <si>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</si>
  <si>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</si>
  <si>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</si>
  <si>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</si>
  <si>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</si>
  <si>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</si>
  <si>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</si>
  <si>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</si>
  <si>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</si>
  <si>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</si>
  <si>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</si>
  <si>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</si>
  <si>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</si>
  <si>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</si>
  <si>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</si>
  <si>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</si>
  <si>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</si>
  <si>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</si>
  <si>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</si>
  <si>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</si>
  <si>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</si>
  <si>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</si>
  <si>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</si>
  <si>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</si>
  <si>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</si>
  <si>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</si>
  <si>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</si>
  <si>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</si>
  <si>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</si>
  <si>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</si>
  <si>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</si>
  <si>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</si>
  <si>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</si>
  <si>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</si>
  <si>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</si>
  <si>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</si>
  <si>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</si>
  <si>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</si>
  <si>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</si>
  <si>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</si>
  <si>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</si>
  <si>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</si>
  <si>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</si>
  <si>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</si>
  <si>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</si>
  <si>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</si>
  <si>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</si>
  <si>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</si>
  <si>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</si>
  <si>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</si>
  <si>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</si>
  <si>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</si>
  <si>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</si>
  <si>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</si>
  <si>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</si>
  <si>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</si>
  <si>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</si>
  <si>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</si>
  <si>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</si>
  <si>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</si>
  <si>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</si>
  <si>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</si>
  <si>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</si>
  <si>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</si>
  <si>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</si>
  <si>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</si>
  <si>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</si>
  <si>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</si>
  <si>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</si>
  <si>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</si>
  <si>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</si>
  <si>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</si>
  <si>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</si>
  <si>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</si>
  <si>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</si>
  <si>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</si>
  <si>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</si>
  <si>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</si>
  <si>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</si>
  <si>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</si>
  <si>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</si>
  <si>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</si>
  <si>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</si>
  <si>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</si>
  <si>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</si>
  <si>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</si>
  <si>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</si>
  <si>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</si>
  <si>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</si>
  <si>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</si>
  <si>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</si>
  <si>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</si>
  <si>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</si>
  <si>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</si>
  <si>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</si>
  <si>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</si>
  <si>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</si>
  <si>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</si>
  <si>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</si>
  <si>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</si>
  <si>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</si>
  <si>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</si>
  <si>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</si>
  <si>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</si>
  <si>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</si>
  <si>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</si>
  <si>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</si>
  <si>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</si>
  <si>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</si>
  <si>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</si>
  <si>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</si>
  <si>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</si>
  <si>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</si>
  <si>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</si>
  <si>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</si>
  <si>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</si>
  <si>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</si>
  <si>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</si>
  <si>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</si>
  <si>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</si>
  <si>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</si>
  <si>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</si>
  <si>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</si>
  <si>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</si>
  <si>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</si>
  <si>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</si>
  <si>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</si>
  <si>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</si>
  <si>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</si>
  <si>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</si>
  <si>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</si>
  <si>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</si>
  <si>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</si>
  <si>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</si>
  <si>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</si>
  <si>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</si>
  <si>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</si>
  <si>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</si>
  <si>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</si>
  <si>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</si>
  <si>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</si>
  <si>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</si>
  <si>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</si>
  <si>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</si>
  <si>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</si>
  <si>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</si>
  <si>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</si>
  <si>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</si>
  <si>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</si>
  <si>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</si>
  <si>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</si>
  <si>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</si>
  <si>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</si>
  <si>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</si>
  <si>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</si>
  <si>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</si>
  <si>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</si>
  <si>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</si>
  <si>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</si>
  <si>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</si>
  <si>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</si>
  <si>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</si>
  <si>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</si>
  <si>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</si>
  <si>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</si>
  <si>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</si>
  <si>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</si>
  <si>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</si>
  <si>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</si>
  <si>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</si>
  <si>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</si>
  <si>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</si>
  <si>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</si>
  <si>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</si>
  <si>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</si>
  <si>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</si>
  <si>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</si>
  <si>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</si>
  <si>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</si>
  <si>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</si>
  <si>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</si>
  <si>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</si>
  <si>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</si>
  <si>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</si>
  <si>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</si>
  <si>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</si>
  <si>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</si>
  <si>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</si>
  <si>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</si>
  <si>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</si>
  <si>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</si>
  <si>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</si>
  <si>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</si>
  <si>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</si>
  <si>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</si>
  <si>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</si>
  <si>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</si>
  <si>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</si>
  <si>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</si>
  <si>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</si>
  <si>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</si>
  <si>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</si>
  <si>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</si>
  <si>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</si>
  <si>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</si>
  <si>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</si>
  <si>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</si>
  <si>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</si>
  <si>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</si>
  <si>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</si>
  <si>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</si>
  <si>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</si>
  <si>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</si>
  <si>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</si>
  <si>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</si>
  <si>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</si>
  <si>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</si>
  <si>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</si>
  <si>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</si>
  <si>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</si>
  <si>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</si>
  <si>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</si>
  <si>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</si>
  <si>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</si>
  <si>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</si>
  <si>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</si>
  <si>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</si>
  <si>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</si>
  <si>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</si>
  <si>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</si>
  <si>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</si>
  <si>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</si>
  <si>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</si>
  <si>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</si>
  <si>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</si>
  <si>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</si>
  <si>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</si>
  <si>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</si>
  <si>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</si>
  <si>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</si>
  <si>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</si>
  <si>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</si>
  <si>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</si>
  <si>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</si>
  <si>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</si>
  <si>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</si>
  <si>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</si>
  <si>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</si>
  <si>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</si>
  <si>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</si>
  <si>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</si>
  <si>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</si>
  <si>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</si>
  <si>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</si>
  <si>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</si>
  <si>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</si>
  <si>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</si>
  <si>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</si>
  <si>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</si>
  <si>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</si>
  <si>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</si>
  <si>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</si>
  <si>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</si>
  <si>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</si>
  <si>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</si>
  <si>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</si>
  <si>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</si>
  <si>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</si>
  <si>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</si>
  <si>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</si>
  <si>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</si>
  <si>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</si>
  <si>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</si>
  <si>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</si>
  <si>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</si>
  <si>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</si>
  <si>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</si>
  <si>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</si>
  <si>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</si>
  <si>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</si>
  <si>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</si>
  <si>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</si>
  <si>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</si>
  <si>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</si>
  <si>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</si>
  <si>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</si>
  <si>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</si>
  <si>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</si>
  <si>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</si>
  <si>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</si>
  <si>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</si>
  <si>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</si>
  <si>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</si>
  <si>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</si>
  <si>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</si>
  <si>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</si>
  <si>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</si>
  <si>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</si>
  <si>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</si>
  <si>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</si>
  <si>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</si>
  <si>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</si>
  <si>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</si>
  <si>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</si>
  <si>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</si>
  <si>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</si>
  <si>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</si>
  <si>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</si>
  <si>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</si>
  <si>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</si>
  <si>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</si>
  <si>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</si>
  <si>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</si>
  <si>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</si>
  <si>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</si>
  <si>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</si>
  <si>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</si>
  <si>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</si>
  <si>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</si>
  <si>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</si>
  <si>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</si>
  <si>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</si>
  <si>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</si>
  <si>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</si>
  <si>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</si>
  <si>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</si>
  <si>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</si>
  <si>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</si>
  <si>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</si>
  <si>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</si>
  <si>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</si>
  <si>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</si>
  <si>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</si>
  <si>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</si>
  <si>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</si>
  <si>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</si>
  <si>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</si>
  <si>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</si>
  <si>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</si>
  <si>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</si>
  <si>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</si>
  <si>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</si>
  <si>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</si>
  <si>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</si>
  <si>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</si>
  <si>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</si>
  <si>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</si>
  <si>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</si>
  <si>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</si>
  <si>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</si>
  <si>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</si>
  <si>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</si>
  <si>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</si>
  <si>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</si>
  <si>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</si>
  <si>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</si>
  <si>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</si>
  <si>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</si>
  <si>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</si>
  <si>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</si>
  <si>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</si>
  <si>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</si>
  <si>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</si>
  <si>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</si>
  <si>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</si>
  <si>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</si>
  <si>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</si>
  <si>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</si>
  <si>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</si>
  <si>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</si>
  <si>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</si>
  <si>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</si>
  <si>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</si>
  <si>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</si>
  <si>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</si>
  <si>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</si>
  <si>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</si>
  <si>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</si>
  <si>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</si>
  <si>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</si>
  <si>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</si>
  <si>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</si>
  <si>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</si>
  <si>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</si>
  <si>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</si>
  <si>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</si>
  <si>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</si>
  <si>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</si>
  <si>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</si>
  <si>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</si>
  <si>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</si>
  <si>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</si>
  <si>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</si>
  <si>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</si>
  <si>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</si>
  <si>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</si>
  <si>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</si>
  <si>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</si>
  <si>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</si>
  <si>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</si>
  <si>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</si>
  <si>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</si>
  <si>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</si>
  <si>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</si>
  <si>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</si>
  <si>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</si>
  <si>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</si>
  <si>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</si>
  <si>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</si>
  <si>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</si>
  <si>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</si>
  <si>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</si>
  <si>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</si>
  <si>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</si>
  <si>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</si>
  <si>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</si>
  <si>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</si>
  <si>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</si>
  <si>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</si>
  <si>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</si>
  <si>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</si>
  <si>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</si>
  <si>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</si>
  <si>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</si>
  <si>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</si>
  <si>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</si>
  <si>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</si>
  <si>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</si>
  <si>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</si>
  <si>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</si>
  <si>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</si>
  <si>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</si>
  <si>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</si>
  <si>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</si>
  <si>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</si>
  <si>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</si>
  <si>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</si>
  <si>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</si>
  <si>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</si>
  <si>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</si>
  <si>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</si>
  <si>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</si>
  <si>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</si>
  <si>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</si>
  <si>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</si>
  <si>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</si>
  <si>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</si>
  <si>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</si>
  <si>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</si>
  <si>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</si>
  <si>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</si>
  <si>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</si>
  <si>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</si>
  <si>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</si>
  <si>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</si>
  <si>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</si>
  <si>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</si>
  <si>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</si>
  <si>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</si>
  <si>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</si>
  <si>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</si>
  <si>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</si>
  <si>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</si>
  <si>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</si>
  <si>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</si>
  <si>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</si>
  <si>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</si>
  <si>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</si>
  <si>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</si>
  <si>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</si>
  <si>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</si>
  <si>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</si>
  <si>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</si>
  <si>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</si>
  <si>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</si>
  <si>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</si>
  <si>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</si>
  <si>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</si>
  <si>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</si>
  <si>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</si>
  <si>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</si>
  <si>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</si>
  <si>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</si>
  <si>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</si>
  <si>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</si>
  <si>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</si>
  <si>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</si>
  <si>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</si>
  <si>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</si>
  <si>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</si>
  <si>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</si>
  <si>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</si>
  <si>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</si>
  <si>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</si>
  <si>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</si>
  <si>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</si>
  <si>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</si>
  <si>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</si>
  <si>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</si>
  <si>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</si>
  <si>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</si>
  <si>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</si>
  <si>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</si>
  <si>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</si>
  <si>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</si>
  <si>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</si>
  <si>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</si>
  <si>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</si>
  <si>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</si>
  <si>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</si>
  <si>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</si>
  <si>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</si>
  <si>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</si>
  <si>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</si>
  <si>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</si>
  <si>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</si>
  <si>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</si>
  <si>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</si>
  <si>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</si>
  <si>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</si>
  <si>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</si>
  <si>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</si>
  <si>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</si>
  <si>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</si>
  <si>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</si>
  <si>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</si>
  <si>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</si>
  <si>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</si>
  <si>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</si>
  <si>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</si>
  <si>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</si>
  <si>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</si>
  <si>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</si>
  <si>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</si>
  <si>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</si>
  <si>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</si>
  <si>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</si>
  <si>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</si>
  <si>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</si>
  <si>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</si>
  <si>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</si>
  <si>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</si>
  <si>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</si>
  <si>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</si>
  <si>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</si>
  <si>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</si>
  <si>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</si>
  <si>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</si>
  <si>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</si>
  <si>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</si>
  <si>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</si>
  <si>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</si>
  <si>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</si>
  <si>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</si>
  <si>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</si>
  <si>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</si>
  <si>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</si>
  <si>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</si>
  <si>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</si>
  <si>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</si>
  <si>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</si>
  <si>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</si>
  <si>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</si>
  <si>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</si>
  <si>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</si>
  <si>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</si>
  <si>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</si>
  <si>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</si>
  <si>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</si>
  <si>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</si>
  <si>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</si>
  <si>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</si>
  <si>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</si>
  <si>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</si>
  <si>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</si>
  <si>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</si>
  <si>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</si>
  <si>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</si>
  <si>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</si>
  <si>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</si>
  <si>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</si>
  <si>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</si>
  <si>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</si>
  <si>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</si>
  <si>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</si>
  <si>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</si>
  <si>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</si>
  <si>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</si>
  <si>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</si>
  <si>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</si>
  <si>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</si>
  <si>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</si>
  <si>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</si>
  <si>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</si>
  <si>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</si>
  <si>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</si>
  <si>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</si>
  <si>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</si>
  <si>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</si>
  <si>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</si>
  <si>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</si>
  <si>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</si>
  <si>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</si>
  <si>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</si>
  <si>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</si>
  <si>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</si>
  <si>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</si>
  <si>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</si>
  <si>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</si>
  <si>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</si>
  <si>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</si>
  <si>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</si>
  <si>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</si>
  <si>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</si>
  <si>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</si>
  <si>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</si>
  <si>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</si>
  <si>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</si>
  <si>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</si>
  <si>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</si>
  <si>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</si>
  <si>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</si>
  <si>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</si>
  <si>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</si>
  <si>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</si>
  <si>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</si>
  <si>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</si>
  <si>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</si>
  <si>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</si>
  <si>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</si>
  <si>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</si>
  <si>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</si>
  <si>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</si>
  <si>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</si>
  <si>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</si>
  <si>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</si>
  <si>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</si>
  <si>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</si>
  <si>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</si>
  <si>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</si>
  <si>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</si>
  <si>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</si>
  <si>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</si>
  <si>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</si>
  <si>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</si>
  <si>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</si>
  <si>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</si>
  <si>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</si>
  <si>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</si>
  <si>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</si>
  <si>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</si>
  <si>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</si>
  <si>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</si>
  <si>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</si>
  <si>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</si>
  <si>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</si>
  <si>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</si>
  <si>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</si>
  <si>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</si>
  <si>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</si>
  <si>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</si>
  <si>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</si>
  <si>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</si>
  <si>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</si>
  <si>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</si>
  <si>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</si>
  <si>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</si>
  <si>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</si>
  <si>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</si>
  <si>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</si>
  <si>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</si>
  <si>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</si>
  <si>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</si>
  <si>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</si>
  <si>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</si>
  <si>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</si>
  <si>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</si>
  <si>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</si>
  <si>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</si>
  <si>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</si>
  <si>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</si>
  <si>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</si>
  <si>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</si>
  <si>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</si>
  <si>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</si>
  <si>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</si>
  <si>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</si>
  <si>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</si>
  <si>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</si>
  <si>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</si>
  <si>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</si>
  <si>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</si>
  <si>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</si>
  <si>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</si>
  <si>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</si>
  <si>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</si>
  <si>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</si>
  <si>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</si>
  <si>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</si>
  <si>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</si>
  <si>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</si>
  <si>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</si>
  <si>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</si>
  <si>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</si>
  <si>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</si>
  <si>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</si>
  <si>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</si>
  <si>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</si>
  <si>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</si>
  <si>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</si>
  <si>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</si>
  <si>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</si>
  <si>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</si>
  <si>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</si>
  <si>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</si>
  <si>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</si>
  <si>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</si>
  <si>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</si>
  <si>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</si>
  <si>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</si>
  <si>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</si>
  <si>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</si>
  <si>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</si>
  <si>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</si>
  <si>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</si>
  <si>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</si>
  <si>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</si>
  <si>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</si>
  <si>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</si>
  <si>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</si>
  <si>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</si>
  <si>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</si>
  <si>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</si>
  <si>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</si>
  <si>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</si>
  <si>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</si>
  <si>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</si>
  <si>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</si>
  <si>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</si>
  <si>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</si>
  <si>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</si>
  <si>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</si>
  <si>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</si>
  <si>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</si>
  <si>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</si>
  <si>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</si>
  <si>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</si>
  <si>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</si>
  <si>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</si>
  <si>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</si>
  <si>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</si>
  <si>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</si>
  <si>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</si>
  <si>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</si>
  <si>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</si>
  <si>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</si>
  <si>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</si>
  <si>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</si>
  <si>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</si>
  <si>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</si>
  <si>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</si>
  <si>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</si>
  <si>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</si>
  <si>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</si>
  <si>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</si>
  <si>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</si>
  <si>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</si>
  <si>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</si>
  <si>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</si>
  <si>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</si>
  <si>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</si>
  <si>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</si>
  <si>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</si>
  <si>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</si>
  <si>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</si>
  <si>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</si>
  <si>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</si>
  <si>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</si>
  <si>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</si>
  <si>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</si>
  <si>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</si>
  <si>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</si>
  <si>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</si>
  <si>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</si>
  <si>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</si>
  <si>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</si>
  <si>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</si>
  <si>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</si>
  <si>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</si>
  <si>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</si>
  <si>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</si>
  <si>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</si>
  <si>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</si>
  <si>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</si>
  <si>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</si>
  <si>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</si>
  <si>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</si>
  <si>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</si>
  <si>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</si>
  <si>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</si>
  <si>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</si>
  <si>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</si>
  <si>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</si>
  <si>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</si>
  <si>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</si>
  <si>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</si>
  <si>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</si>
  <si>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</si>
  <si>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</si>
  <si>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</si>
  <si>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</si>
  <si>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</si>
  <si>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</si>
  <si>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</si>
  <si>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</si>
  <si>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</si>
  <si>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</si>
  <si>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</si>
  <si>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</si>
  <si>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</si>
  <si>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</si>
  <si>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</si>
  <si>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</si>
  <si>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</si>
  <si>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</si>
  <si>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</si>
  <si>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</si>
  <si>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</si>
  <si>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</si>
  <si>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</si>
  <si>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</si>
  <si>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</si>
  <si>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</si>
  <si>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</si>
  <si>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</si>
  <si>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</si>
  <si>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</si>
  <si>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</si>
  <si>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</si>
  <si>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</si>
  <si>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</si>
  <si>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</si>
  <si>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</si>
  <si>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</si>
  <si>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</si>
  <si>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</si>
  <si>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</si>
  <si>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</si>
  <si>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</si>
  <si>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</si>
  <si>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</si>
  <si>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</si>
  <si>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</si>
  <si>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</si>
  <si>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</si>
  <si>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</si>
  <si>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</si>
  <si>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</si>
  <si>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</si>
  <si>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</si>
  <si>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</si>
  <si>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</si>
  <si>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</si>
  <si>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</si>
  <si>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</si>
  <si>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</si>
  <si>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</si>
  <si>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</si>
  <si>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</si>
  <si>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</si>
  <si>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</si>
  <si>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</si>
  <si>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</si>
  <si>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</si>
  <si>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</si>
  <si>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</si>
  <si>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</si>
  <si>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</si>
  <si>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</si>
  <si>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</si>
  <si>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</si>
  <si>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</si>
  <si>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</si>
  <si>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</si>
  <si>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</si>
  <si>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</si>
  <si>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</si>
  <si>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</si>
  <si>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</si>
  <si>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</si>
  <si>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</si>
  <si>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</si>
  <si>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</si>
  <si>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</si>
  <si>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</si>
  <si>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</si>
  <si>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</si>
  <si>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</si>
  <si>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</si>
  <si>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</si>
  <si>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</si>
  <si>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</si>
  <si>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</si>
  <si>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</si>
  <si>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</si>
  <si>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</si>
  <si>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</si>
  <si>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</si>
  <si>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</si>
  <si>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</si>
  <si>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</si>
  <si>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</si>
  <si>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</si>
  <si>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</si>
  <si>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</si>
  <si>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</si>
  <si>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</si>
  <si>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</si>
  <si>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</si>
  <si>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</si>
  <si>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</si>
  <si>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</si>
  <si>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</si>
  <si>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</si>
  <si>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</si>
  <si>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</si>
  <si>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</si>
  <si>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</si>
  <si>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</si>
  <si>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</si>
  <si>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</si>
  <si>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</si>
  <si>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</si>
  <si>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</si>
  <si>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</si>
  <si>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</si>
  <si>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</si>
  <si>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</si>
  <si>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</si>
  <si>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</si>
  <si>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</si>
  <si>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</si>
  <si>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</si>
  <si>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</si>
  <si>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</si>
  <si>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</si>
  <si>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</si>
  <si>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</si>
  <si>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</si>
  <si>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</si>
  <si>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</si>
  <si>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</si>
  <si>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</si>
  <si>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</si>
  <si>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</si>
  <si>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</si>
  <si>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</si>
  <si>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</si>
  <si>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</si>
  <si>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</si>
  <si>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</si>
  <si>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</si>
  <si>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</si>
  <si>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</si>
  <si>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</si>
  <si>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</si>
  <si>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</si>
  <si>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</si>
  <si>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</si>
  <si>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</si>
  <si>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</si>
  <si>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</si>
  <si>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</si>
  <si>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</si>
  <si>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</si>
  <si>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</si>
  <si>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</si>
  <si>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</si>
  <si>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</si>
  <si>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</si>
  <si>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</si>
  <si>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</si>
  <si>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</si>
  <si>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</si>
  <si>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</si>
  <si>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</si>
  <si>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</si>
  <si>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</si>
  <si>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</si>
  <si>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</si>
  <si>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</si>
  <si>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</si>
  <si>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</si>
  <si>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</si>
  <si>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</si>
  <si>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</si>
  <si>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</si>
  <si>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</si>
  <si>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</si>
  <si>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</si>
  <si>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</si>
  <si>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</si>
  <si>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</si>
  <si>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</si>
  <si>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</si>
  <si>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</si>
  <si>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</si>
  <si>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</si>
  <si>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</si>
  <si>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</si>
  <si>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</si>
  <si>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</si>
  <si>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</si>
  <si>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</si>
  <si>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</si>
  <si>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</si>
  <si>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</si>
  <si>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</si>
  <si>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</si>
  <si>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</si>
  <si>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</si>
  <si>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</si>
  <si>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</si>
  <si>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</si>
  <si>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</si>
  <si>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</si>
  <si>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</si>
  <si>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</si>
  <si>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</si>
  <si>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</si>
  <si>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</si>
  <si>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</si>
  <si>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</si>
  <si>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</si>
  <si>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</si>
  <si>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</si>
  <si>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</si>
  <si>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</si>
  <si>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</si>
  <si>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</si>
  <si>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</si>
  <si>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</si>
  <si>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</si>
  <si>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</si>
  <si>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</si>
  <si>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</si>
  <si>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</si>
  <si>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</si>
  <si>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</si>
  <si>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</si>
  <si>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</si>
  <si>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</si>
  <si>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</si>
  <si>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</si>
  <si>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</si>
  <si>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</si>
  <si>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</si>
  <si>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</si>
  <si>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</si>
  <si>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</si>
  <si>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</si>
  <si>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</si>
  <si>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</si>
  <si>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</si>
  <si>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</si>
  <si>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</si>
  <si>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</si>
  <si>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</si>
  <si>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</si>
  <si>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</si>
  <si>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</si>
  <si>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</si>
  <si>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</si>
  <si>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</si>
  <si>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</si>
  <si>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</si>
  <si>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</si>
  <si>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</si>
  <si>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</si>
  <si>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</si>
  <si>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</si>
  <si>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</si>
  <si>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</si>
  <si>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</si>
  <si>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</si>
  <si>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</si>
  <si>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</si>
  <si>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</si>
  <si>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</si>
  <si>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</si>
  <si>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</si>
  <si>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</si>
  <si>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</si>
  <si>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</si>
  <si>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</si>
  <si>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</si>
  <si>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</si>
  <si>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</si>
  <si>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</si>
  <si>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</si>
  <si>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</si>
  <si>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</si>
  <si>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</si>
  <si>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</si>
  <si>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</si>
  <si>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</si>
  <si>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</si>
  <si>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</si>
  <si>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</si>
  <si>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</si>
  <si>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</si>
  <si>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</si>
  <si>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</si>
  <si>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</si>
  <si>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</si>
  <si>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</si>
  <si>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</si>
  <si>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</si>
  <si>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</si>
  <si>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</si>
  <si>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</si>
  <si>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</si>
  <si>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</si>
  <si>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</si>
  <si>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</si>
  <si>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</si>
  <si>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</si>
  <si>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</si>
  <si>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</si>
  <si>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</si>
  <si>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</si>
  <si>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</si>
  <si>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</si>
  <si>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</si>
  <si>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</si>
  <si>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</si>
  <si>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</si>
  <si>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</si>
  <si>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</si>
  <si>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</si>
  <si>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</si>
  <si>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</si>
  <si>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</si>
  <si>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</si>
  <si>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</si>
  <si>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</si>
  <si>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</si>
  <si>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</si>
  <si>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</si>
  <si>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</si>
  <si>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</si>
  <si>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</si>
  <si>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</si>
  <si>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</si>
  <si>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</si>
  <si>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</si>
  <si>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</si>
  <si>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</si>
  <si>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</si>
  <si>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</si>
  <si>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</si>
  <si>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</si>
  <si>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</si>
  <si>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</si>
  <si>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</si>
  <si>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</si>
  <si>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</si>
  <si>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</si>
  <si>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</si>
  <si>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</si>
  <si>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</si>
  <si>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</si>
  <si>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</si>
  <si>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</si>
  <si>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</si>
  <si>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</si>
  <si>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</si>
  <si>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</si>
  <si>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</si>
  <si>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</si>
  <si>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</si>
  <si>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</si>
  <si>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</si>
  <si>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</si>
  <si>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</si>
  <si>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</si>
  <si>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</si>
  <si>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</si>
  <si>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</si>
  <si>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</si>
  <si>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</si>
  <si>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</si>
  <si>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</si>
  <si>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</si>
  <si>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</si>
  <si>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</si>
  <si>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</si>
  <si>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</si>
  <si>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</si>
  <si>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</si>
  <si>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</si>
  <si>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</si>
  <si>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</si>
  <si>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</si>
  <si>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</si>
  <si>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</si>
  <si>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</si>
  <si>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</si>
  <si>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</si>
  <si>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</si>
  <si>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</si>
  <si>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</si>
  <si>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</si>
  <si>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</si>
  <si>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</si>
  <si>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</si>
  <si>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</si>
  <si>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</si>
  <si>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</si>
  <si>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</si>
  <si>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</si>
  <si>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</si>
  <si>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</si>
  <si>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</si>
  <si>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</si>
  <si>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</si>
  <si>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</si>
  <si>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</si>
  <si>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</si>
  <si>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</si>
  <si>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</si>
  <si>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</si>
  <si>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</si>
  <si>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</si>
  <si>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</si>
  <si>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</si>
  <si>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</si>
  <si>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</si>
  <si>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</si>
  <si>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</si>
  <si>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</si>
  <si>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</si>
  <si>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</si>
  <si>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</si>
  <si>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</si>
  <si>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</si>
  <si>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</si>
  <si>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</si>
  <si>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</si>
  <si>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</si>
  <si>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</si>
  <si>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</si>
  <si>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</si>
  <si>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</si>
  <si>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</si>
  <si>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</si>
  <si>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</si>
  <si>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</si>
  <si>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</si>
  <si>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</si>
  <si>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</si>
  <si>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</si>
  <si>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</si>
  <si>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</si>
  <si>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</si>
  <si>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</si>
  <si>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</si>
  <si>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</si>
  <si>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</si>
  <si>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</si>
  <si>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</si>
  <si>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</si>
  <si>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</si>
  <si>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</si>
  <si>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</si>
  <si>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</si>
  <si>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</si>
  <si>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</si>
  <si>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</si>
  <si>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</si>
  <si>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</si>
  <si>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</si>
  <si>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</si>
  <si>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</si>
  <si>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</si>
  <si>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</si>
  <si>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</si>
  <si>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</si>
  <si>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</si>
  <si>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</si>
  <si>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</si>
  <si>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</si>
  <si>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</si>
  <si>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</si>
  <si>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</si>
  <si>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</si>
  <si>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</si>
  <si>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</si>
  <si>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</si>
  <si>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</si>
  <si>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</si>
  <si>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</si>
  <si>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</si>
  <si>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</si>
  <si>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</si>
  <si>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</si>
  <si>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</si>
  <si>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</si>
  <si>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</si>
  <si>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</si>
  <si>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</si>
  <si>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</si>
  <si>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</si>
  <si>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</si>
  <si>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</si>
  <si>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</si>
  <si>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</si>
  <si>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</si>
  <si>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</si>
  <si>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</si>
  <si>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</si>
  <si>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</si>
  <si>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</si>
  <si>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</si>
  <si>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</si>
  <si>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</si>
  <si>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</si>
  <si>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</si>
  <si>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</si>
  <si>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</si>
  <si>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</si>
  <si>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</si>
  <si>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</si>
  <si>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</si>
  <si>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</si>
  <si>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</si>
  <si>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</si>
  <si>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</si>
  <si>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</si>
  <si>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</si>
  <si>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</si>
  <si>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</si>
  <si>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</si>
  <si>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</si>
  <si>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</si>
  <si>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</si>
  <si>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</si>
  <si>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</si>
  <si>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</si>
  <si>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</si>
  <si>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</si>
  <si>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</si>
  <si>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</si>
  <si>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</si>
  <si>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</si>
  <si>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</si>
  <si>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</si>
  <si>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</si>
  <si>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</si>
  <si>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</si>
  <si>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</si>
  <si>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</si>
  <si>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</si>
  <si>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</si>
  <si>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</si>
  <si>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</si>
  <si>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</si>
  <si>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</si>
  <si>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</si>
  <si>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</si>
  <si>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</si>
  <si>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</si>
  <si>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</si>
  <si>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</si>
  <si>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</si>
  <si>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</si>
  <si>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</si>
  <si>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</si>
  <si>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</si>
  <si>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</si>
  <si>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</si>
  <si>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</si>
  <si>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</si>
  <si>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</si>
  <si>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</si>
  <si>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</si>
  <si>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</si>
  <si>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</si>
  <si>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</si>
  <si>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</si>
  <si>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</si>
  <si>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</si>
  <si>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</si>
  <si>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</si>
  <si>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</si>
  <si>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</si>
  <si>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</si>
  <si>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</si>
  <si>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</si>
  <si>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</si>
  <si>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</si>
  <si>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</si>
  <si>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</si>
  <si>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</si>
  <si>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</si>
  <si>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</si>
  <si>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</si>
  <si>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</si>
  <si>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</si>
  <si>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</si>
  <si>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</si>
  <si>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</si>
  <si>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</si>
  <si>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</si>
  <si>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</si>
  <si>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</si>
  <si>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</si>
  <si>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</si>
  <si>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</si>
  <si>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</si>
  <si>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</si>
  <si>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</si>
  <si>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</si>
  <si>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</si>
  <si>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</si>
  <si>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</si>
  <si>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</si>
  <si>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</si>
  <si>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</si>
  <si>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</si>
  <si>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</si>
  <si>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</si>
  <si>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</si>
  <si>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</si>
  <si>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</si>
  <si>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</si>
  <si>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</si>
  <si>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</si>
  <si>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</si>
  <si>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</si>
  <si>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</si>
  <si>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</si>
  <si>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</si>
  <si>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</si>
  <si>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</si>
  <si>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</si>
  <si>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</si>
  <si>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</si>
  <si>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</si>
  <si>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</si>
  <si>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</si>
  <si>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</si>
  <si>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</si>
  <si>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</si>
  <si>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</si>
  <si>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</si>
  <si>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</si>
  <si>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</si>
  <si>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</si>
  <si>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</si>
  <si>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</si>
  <si>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</si>
  <si>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</si>
  <si>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</si>
  <si>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</si>
  <si>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</si>
  <si>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</si>
  <si>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</si>
  <si>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</si>
  <si>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</si>
  <si>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</si>
  <si>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</si>
  <si>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</si>
  <si>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</si>
  <si>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</si>
  <si>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</si>
  <si>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</si>
  <si>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</si>
  <si>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</si>
  <si>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</si>
  <si>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</si>
  <si>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</si>
  <si>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</si>
  <si>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</si>
  <si>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</si>
  <si>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</si>
  <si>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</si>
  <si>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</si>
  <si>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</si>
  <si>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</si>
  <si>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</si>
  <si>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</si>
  <si>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</si>
  <si>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</si>
  <si>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</si>
  <si>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</si>
  <si>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</si>
  <si>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</si>
  <si>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</si>
  <si>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</si>
  <si>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</si>
  <si>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</si>
  <si>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</si>
  <si>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</si>
  <si>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</si>
  <si>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</si>
  <si>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</si>
  <si>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</si>
  <si>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</si>
  <si>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</si>
  <si>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</si>
  <si>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</si>
  <si>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</si>
  <si>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</si>
  <si>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</si>
  <si>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</si>
  <si>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</si>
  <si>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</si>
  <si>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</si>
  <si>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</si>
  <si>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</si>
  <si>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</si>
  <si>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</si>
  <si>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</si>
  <si>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</si>
  <si>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</si>
  <si>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</si>
  <si>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</si>
  <si>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</si>
  <si>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</si>
  <si>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</si>
  <si>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</si>
  <si>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</si>
  <si>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</si>
  <si>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</si>
  <si>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</si>
  <si>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</si>
  <si>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</si>
  <si>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</si>
  <si>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</si>
  <si>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</si>
  <si>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</si>
  <si>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</si>
  <si>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</si>
  <si>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</si>
  <si>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</si>
  <si>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</si>
  <si>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</si>
  <si>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</si>
  <si>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</si>
  <si>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</si>
  <si>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</si>
  <si>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</si>
  <si>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</si>
  <si>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</si>
  <si>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</si>
  <si>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</si>
  <si>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</si>
  <si>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</si>
  <si>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</si>
  <si>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</si>
  <si>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</si>
  <si>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</si>
  <si>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</si>
  <si>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</si>
  <si>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</si>
  <si>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</si>
  <si>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</si>
  <si>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</si>
  <si>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</si>
  <si>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</si>
  <si>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</si>
  <si>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</si>
  <si>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</si>
  <si>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</si>
  <si>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</si>
  <si>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</si>
  <si>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</si>
  <si>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</si>
  <si>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</si>
  <si>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</si>
  <si>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</si>
  <si>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</si>
  <si>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</si>
  <si>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</si>
  <si>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</si>
  <si>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</si>
  <si>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</si>
  <si>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</si>
  <si>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</si>
  <si>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</si>
  <si>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</si>
  <si>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</si>
  <si>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</si>
  <si>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</si>
  <si>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</si>
  <si>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</si>
  <si>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</si>
  <si>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</si>
  <si>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</si>
  <si>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</si>
  <si>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</si>
  <si>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</si>
  <si>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</si>
  <si>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</si>
  <si>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</si>
  <si>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</si>
  <si>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</si>
  <si>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</si>
  <si>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</si>
  <si>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</si>
  <si>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</si>
  <si>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</si>
  <si>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</si>
  <si>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</si>
  <si>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</si>
  <si>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</si>
  <si>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</si>
  <si>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</si>
  <si>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</si>
  <si>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</si>
  <si>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</si>
  <si>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</si>
  <si>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</si>
  <si>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</si>
  <si>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</si>
  <si>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</si>
  <si>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</si>
  <si>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</si>
  <si>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</si>
  <si>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</si>
  <si>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</si>
  <si>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</si>
  <si>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</si>
  <si>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</si>
  <si>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</si>
  <si>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</si>
  <si>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</si>
  <si>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</si>
  <si>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</si>
  <si>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</si>
  <si>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</si>
  <si>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</si>
  <si>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</si>
  <si>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</si>
  <si>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</si>
  <si>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</si>
  <si>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</si>
  <si>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</si>
  <si>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</si>
  <si>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</si>
  <si>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</si>
  <si>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</si>
  <si>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</si>
  <si>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</si>
  <si>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</si>
  <si>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</si>
  <si>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</si>
  <si>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</si>
  <si>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</si>
  <si>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</si>
  <si>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</si>
  <si>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</si>
  <si>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</si>
  <si>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</si>
  <si>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</si>
  <si>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</si>
  <si>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</si>
  <si>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</si>
  <si>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</si>
  <si>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</si>
  <si>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</si>
  <si>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</si>
  <si>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</si>
  <si>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</si>
  <si>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</si>
  <si>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</si>
  <si>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</si>
  <si>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</si>
  <si>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</si>
  <si>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</si>
  <si>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</si>
  <si>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</si>
  <si>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</si>
  <si>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</si>
  <si>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</si>
  <si>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</si>
  <si>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</si>
  <si>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</si>
  <si>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</si>
  <si>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</si>
  <si>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</si>
  <si>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</si>
  <si>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</si>
  <si>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</si>
  <si>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</si>
  <si>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</si>
  <si>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</si>
  <si>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</si>
  <si>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</si>
  <si>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</si>
  <si>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</si>
  <si>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</si>
  <si>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</si>
  <si>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</si>
  <si>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</si>
  <si>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</si>
  <si>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</si>
  <si>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</si>
  <si>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</si>
  <si>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</si>
  <si>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</si>
  <si>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</si>
  <si>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</si>
  <si>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</si>
  <si>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</si>
  <si>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</si>
  <si>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</si>
  <si>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</si>
  <si>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</si>
  <si>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</si>
  <si>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</si>
  <si>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</si>
  <si>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</si>
  <si>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</si>
  <si>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</si>
  <si>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</si>
  <si>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</si>
  <si>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</si>
  <si>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</si>
  <si>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</si>
  <si>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</si>
  <si>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</si>
  <si>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</si>
  <si>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</si>
  <si>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</si>
  <si>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</si>
  <si>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</si>
  <si>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</si>
  <si>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</si>
  <si>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</si>
  <si>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</si>
  <si>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</si>
  <si>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</si>
  <si>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</si>
  <si>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</si>
  <si>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</si>
  <si>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</si>
  <si>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</si>
  <si>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</si>
  <si>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</si>
  <si>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</si>
  <si>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</si>
  <si>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</si>
  <si>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</si>
  <si>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</si>
  <si>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</si>
  <si>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</si>
  <si>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</si>
  <si>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</si>
  <si>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</si>
  <si>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</si>
  <si>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</si>
  <si>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</si>
  <si>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</si>
  <si>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</si>
  <si>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</si>
  <si>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</si>
  <si>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</si>
  <si>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</si>
  <si>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</si>
  <si>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</si>
  <si>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</si>
  <si>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</si>
  <si>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</si>
  <si>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</si>
  <si>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</si>
  <si>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</si>
  <si>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</si>
  <si>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</si>
  <si>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</si>
  <si>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</si>
  <si>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</si>
  <si>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</si>
  <si>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</si>
  <si>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</si>
  <si>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</si>
  <si>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</si>
  <si>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</si>
  <si>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</si>
  <si>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</si>
  <si>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</si>
  <si>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</si>
  <si>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</si>
  <si>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</si>
  <si>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</si>
  <si>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</si>
  <si>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</si>
  <si>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</si>
  <si>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</si>
  <si>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</si>
  <si>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</si>
  <si>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</si>
  <si>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</si>
  <si>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</si>
  <si>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</si>
  <si>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</si>
  <si>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</si>
  <si>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</si>
  <si>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</si>
  <si>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</si>
  <si>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</si>
  <si>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</si>
  <si>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</si>
  <si>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</si>
  <si>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</si>
  <si>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</si>
  <si>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</si>
  <si>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</si>
  <si>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</si>
  <si>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</si>
  <si>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</si>
  <si>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</si>
  <si>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</si>
  <si>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</si>
  <si>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</si>
  <si>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</si>
  <si>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</si>
  <si>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</si>
  <si>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</si>
  <si>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</si>
  <si>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</si>
  <si>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</si>
  <si>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</si>
  <si>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</si>
  <si>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</si>
  <si>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</si>
  <si>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</si>
  <si>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</si>
  <si>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</si>
  <si>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</si>
  <si>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</si>
  <si>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</si>
  <si>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</si>
  <si>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</si>
  <si>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</si>
  <si>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</si>
  <si>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</si>
  <si>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</si>
  <si>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</si>
  <si>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</si>
  <si>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</si>
  <si>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</si>
  <si>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</si>
  <si>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</si>
  <si>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</si>
  <si>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</si>
  <si>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</si>
  <si>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</si>
  <si>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</si>
  <si>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</si>
  <si>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</si>
  <si>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</si>
  <si>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</si>
  <si>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</si>
  <si>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</si>
  <si>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</si>
  <si>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</si>
  <si>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</si>
  <si>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</si>
  <si>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</si>
  <si>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</si>
  <si>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</si>
  <si>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</si>
  <si>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</si>
  <si>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</si>
  <si>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</si>
  <si>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</si>
  <si>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</si>
  <si>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</si>
  <si>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</si>
  <si>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</si>
  <si>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</si>
  <si>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</si>
  <si>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</si>
  <si>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</si>
  <si>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</si>
  <si>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</si>
  <si>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</si>
  <si>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</si>
  <si>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</si>
  <si>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</si>
  <si>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</si>
  <si>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</si>
  <si>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</si>
  <si>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</si>
  <si>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</si>
  <si>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</si>
  <si>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</si>
  <si>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</si>
  <si>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</si>
  <si>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</si>
  <si>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</si>
  <si>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</si>
  <si>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</si>
  <si>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</si>
  <si>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</si>
  <si>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</si>
  <si>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</si>
  <si>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</si>
  <si>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</si>
  <si>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</si>
  <si>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</si>
  <si>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</si>
  <si>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</si>
  <si>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</si>
  <si>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</si>
  <si>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</si>
  <si>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</si>
  <si>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</si>
  <si>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</si>
  <si>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</si>
  <si>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</si>
  <si>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</si>
  <si>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</si>
  <si>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</si>
  <si>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</si>
  <si>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</si>
  <si>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</si>
  <si>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</si>
  <si>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</si>
  <si>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</si>
  <si>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</si>
  <si>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</si>
  <si>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</si>
  <si>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</si>
  <si>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</si>
  <si>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</si>
  <si>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</si>
  <si>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</si>
  <si>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</si>
  <si>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</si>
  <si>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</si>
  <si>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</si>
  <si>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</si>
  <si>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</si>
  <si>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</si>
  <si>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</si>
  <si>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</si>
  <si>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</si>
  <si>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</si>
  <si>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</si>
  <si>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</si>
  <si>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</si>
  <si>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</si>
  <si>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</si>
  <si>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</si>
  <si>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</si>
  <si>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</si>
  <si>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</si>
  <si>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</si>
  <si>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</si>
  <si>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</si>
  <si>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</si>
  <si>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</si>
  <si>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</si>
  <si>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</si>
  <si>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</si>
  <si>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</si>
  <si>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</si>
  <si>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</si>
  <si>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</si>
  <si>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</si>
  <si>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</si>
  <si>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</si>
  <si>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</si>
  <si>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</si>
  <si>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</si>
  <si>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</si>
  <si>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</si>
  <si>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</si>
  <si>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</si>
  <si>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</si>
  <si>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</si>
  <si>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</si>
  <si>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</si>
  <si>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</si>
  <si>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</si>
  <si>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</si>
  <si>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</si>
  <si>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</si>
  <si>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</si>
  <si>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</si>
  <si>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</si>
  <si>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</si>
  <si>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</si>
  <si>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</si>
  <si>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</si>
  <si>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</si>
  <si>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</si>
  <si>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</si>
  <si>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</si>
  <si>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</si>
  <si>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</si>
  <si>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</si>
  <si>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</si>
  <si>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</si>
  <si>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</si>
  <si>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</si>
  <si>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</si>
  <si>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</si>
  <si>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</si>
  <si>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</si>
  <si>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</si>
  <si>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</si>
  <si>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</si>
  <si>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</si>
  <si>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</si>
  <si>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</si>
  <si>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</si>
  <si>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</si>
  <si>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</si>
  <si>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</si>
  <si>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</si>
  <si>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</si>
  <si>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</si>
  <si>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</si>
  <si>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</si>
  <si>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</si>
  <si>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</si>
  <si>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</si>
  <si>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</si>
  <si>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</si>
  <si>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</si>
  <si>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</si>
  <si>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</si>
  <si>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</si>
  <si>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</si>
  <si>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</si>
  <si>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</si>
  <si>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</si>
  <si>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</si>
  <si>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</si>
  <si>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</si>
  <si>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</si>
  <si>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</si>
  <si>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</si>
  <si>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</si>
  <si>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</si>
  <si>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</si>
  <si>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</si>
  <si>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</si>
  <si>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</si>
  <si>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</si>
  <si>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</si>
  <si>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</si>
  <si>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</si>
  <si>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</si>
  <si>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</si>
  <si>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</si>
  <si>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</si>
  <si>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</si>
  <si>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</si>
  <si>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</si>
  <si>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</si>
  <si>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</si>
  <si>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</si>
  <si>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</si>
  <si>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</si>
  <si>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</si>
  <si>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</si>
  <si>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</si>
  <si>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</si>
  <si>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</si>
  <si>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</si>
  <si>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</si>
  <si>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</si>
  <si>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</si>
  <si>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</si>
  <si>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</si>
  <si>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</si>
  <si>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</si>
  <si>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</si>
  <si>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</si>
  <si>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</si>
  <si>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</si>
  <si>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</si>
  <si>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</si>
  <si>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</si>
  <si>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</si>
  <si>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</si>
  <si>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</si>
  <si>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</si>
  <si>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</si>
  <si>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</si>
  <si>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</si>
  <si>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</si>
  <si>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</si>
  <si>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</si>
  <si>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</si>
  <si>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</si>
  <si>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</si>
  <si>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</si>
  <si>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</si>
  <si>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</si>
  <si>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</si>
  <si>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</si>
  <si>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</si>
  <si>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</si>
  <si>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</si>
  <si>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</si>
  <si>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</si>
  <si>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</si>
  <si>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</si>
  <si>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</si>
  <si>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</si>
  <si>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</si>
  <si>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</si>
  <si>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</si>
  <si>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</si>
  <si>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</si>
  <si>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</si>
  <si>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</si>
  <si>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</si>
  <si>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</si>
  <si>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</si>
  <si>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</si>
  <si>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</si>
  <si>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</si>
  <si>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</si>
  <si>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</si>
  <si>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</si>
  <si>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</si>
  <si>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</si>
  <si>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</si>
  <si>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</si>
  <si>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</si>
  <si>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</si>
  <si>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</si>
  <si>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</si>
  <si>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</si>
  <si>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</si>
  <si>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</si>
  <si>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</si>
  <si>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</si>
  <si>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</si>
  <si>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</si>
  <si>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</si>
  <si>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</si>
  <si>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</si>
  <si>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</si>
  <si>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</si>
  <si>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</si>
  <si>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</si>
  <si>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</si>
  <si>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</si>
  <si>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</si>
  <si>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</si>
  <si>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</si>
  <si>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</si>
  <si>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</si>
  <si>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</si>
  <si>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</si>
  <si>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</si>
  <si>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</si>
  <si>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</si>
  <si>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</si>
  <si>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</si>
  <si>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</si>
  <si>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</si>
  <si>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</si>
  <si>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</si>
  <si>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</si>
  <si>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</si>
  <si>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</si>
  <si>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</si>
  <si>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</si>
  <si>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</si>
  <si>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</si>
  <si>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</si>
  <si>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</si>
  <si>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</si>
  <si>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</si>
  <si>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</si>
  <si>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</si>
  <si>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</si>
  <si>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</si>
  <si>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</si>
  <si>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</si>
  <si>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</si>
  <si>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</si>
  <si>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</si>
  <si>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</si>
  <si>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</si>
  <si>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</si>
  <si>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</si>
  <si>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</si>
  <si>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</si>
  <si>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</si>
  <si>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</si>
  <si>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</si>
  <si>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</si>
  <si>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</si>
  <si>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</si>
  <si>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</si>
  <si>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</si>
  <si>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</si>
  <si>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</si>
  <si>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</si>
  <si>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</si>
  <si>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</si>
  <si>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</si>
  <si>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</si>
  <si>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</si>
  <si>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</si>
  <si>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</si>
  <si>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</si>
  <si>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</si>
  <si>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</si>
  <si>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</si>
  <si>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</si>
  <si>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</si>
  <si>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</si>
  <si>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</si>
  <si>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</si>
  <si>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</si>
  <si>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</si>
  <si>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</si>
  <si>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</si>
  <si>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</si>
  <si>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</si>
  <si>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</si>
  <si>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</si>
  <si>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</si>
  <si>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</si>
  <si>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</si>
  <si>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</si>
  <si>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</si>
  <si>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</si>
  <si>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</si>
  <si>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</si>
  <si>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</si>
  <si>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</si>
  <si>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</si>
  <si>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</si>
  <si>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</si>
  <si>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</si>
  <si>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</si>
  <si>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</si>
  <si>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</si>
  <si>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</si>
  <si>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</si>
  <si>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</si>
  <si>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</si>
  <si>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</si>
  <si>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</si>
  <si>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</si>
  <si>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</si>
  <si>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</si>
  <si>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</si>
  <si>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</si>
  <si>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</si>
  <si>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</si>
  <si>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</si>
  <si>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</si>
  <si>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</si>
  <si>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</si>
  <si>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</si>
  <si>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</si>
  <si>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</si>
  <si>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</si>
  <si>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</si>
  <si>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</si>
  <si>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</si>
  <si>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</si>
  <si>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</si>
  <si>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</si>
  <si>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</si>
  <si>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</si>
  <si>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</si>
  <si>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</si>
  <si>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</si>
  <si>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</si>
  <si>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</si>
  <si>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</si>
  <si>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</si>
  <si>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</si>
  <si>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</si>
  <si>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</si>
  <si>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</si>
  <si>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</si>
  <si>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</si>
  <si>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</si>
  <si>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</si>
  <si>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</si>
  <si>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</si>
  <si>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</si>
  <si>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</si>
  <si>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</si>
  <si>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</si>
  <si>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</si>
  <si>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</si>
  <si>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</si>
  <si>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</si>
  <si>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</si>
  <si>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</si>
  <si>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</si>
  <si>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</si>
  <si>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</si>
  <si>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</si>
  <si>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</si>
  <si>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</si>
  <si>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</si>
  <si>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</si>
  <si>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</si>
  <si>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</si>
  <si>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</si>
  <si>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</si>
  <si>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</si>
  <si>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</si>
  <si>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</si>
  <si>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</si>
  <si>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</si>
  <si>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</si>
  <si>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</si>
  <si>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</si>
  <si>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</si>
  <si>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</si>
  <si>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</si>
  <si>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</si>
  <si>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</si>
  <si>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</si>
  <si>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</si>
  <si>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</si>
  <si>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</si>
  <si>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</si>
  <si>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</si>
  <si>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</si>
  <si>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</si>
  <si>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</si>
  <si>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</si>
  <si>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</si>
  <si>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</si>
  <si>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</si>
  <si>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</si>
  <si>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</si>
  <si>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</si>
  <si>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</si>
  <si>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</si>
  <si>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</si>
  <si>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</si>
  <si>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</si>
  <si>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</si>
  <si>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</si>
  <si>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</si>
  <si>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</si>
  <si>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</si>
  <si>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</si>
  <si>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</si>
  <si>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</si>
  <si>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</si>
  <si>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</si>
  <si>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</si>
  <si>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</si>
  <si>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</si>
  <si>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</si>
  <si>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</si>
  <si>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</si>
  <si>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</si>
  <si>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</si>
  <si>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</si>
  <si>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</si>
  <si>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</si>
  <si>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</si>
  <si>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</si>
  <si>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</si>
  <si>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</si>
  <si>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</si>
  <si>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</si>
  <si>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</si>
  <si>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</si>
  <si>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</si>
  <si>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</si>
  <si>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</si>
  <si>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</si>
  <si>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</si>
  <si>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</si>
  <si>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</si>
  <si>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</si>
  <si>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</si>
  <si>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</si>
  <si>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</si>
  <si>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</si>
  <si>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</si>
  <si>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</si>
  <si>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</si>
  <si>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</si>
  <si>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</si>
  <si>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</si>
  <si>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</si>
  <si>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</si>
  <si>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</si>
  <si>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</si>
  <si>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</si>
  <si>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</si>
  <si>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</si>
  <si>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</si>
  <si>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</si>
  <si>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</si>
  <si>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</si>
  <si>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</si>
  <si>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</si>
  <si>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</si>
  <si>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</si>
  <si>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</si>
  <si>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</si>
  <si>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</si>
  <si>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</si>
  <si>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</si>
  <si>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</si>
  <si>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</si>
  <si>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</si>
  <si>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</si>
  <si>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</si>
  <si>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</si>
  <si>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</si>
  <si>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</si>
  <si>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</si>
  <si>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</si>
  <si>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</si>
  <si>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</si>
  <si>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</si>
  <si>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</si>
  <si>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</si>
  <si>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</si>
  <si>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</si>
  <si>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</si>
  <si>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</si>
  <si>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</si>
  <si>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</si>
  <si>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</si>
  <si>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</si>
  <si>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</si>
  <si>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</si>
  <si>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</si>
  <si>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</si>
  <si>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</si>
  <si>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</si>
  <si>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</si>
  <si>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</si>
  <si>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</si>
  <si>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</si>
  <si>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</si>
  <si>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</si>
  <si>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</si>
  <si>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</si>
  <si>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</si>
  <si>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</si>
  <si>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</si>
  <si>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</si>
  <si>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</si>
  <si>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</si>
  <si>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</si>
  <si>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</si>
  <si>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</si>
  <si>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</si>
  <si>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</si>
  <si>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</si>
  <si>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</si>
  <si>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</si>
  <si>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</si>
  <si>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</si>
  <si>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</si>
  <si>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</si>
  <si>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</si>
  <si>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</si>
  <si>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</si>
  <si>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</si>
  <si>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</si>
  <si>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</si>
  <si>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</si>
  <si>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</si>
  <si>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</si>
  <si>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</si>
  <si>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</si>
  <si>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</si>
  <si>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</si>
  <si>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</si>
  <si>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</si>
  <si>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</si>
  <si>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</si>
  <si>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</si>
  <si>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</si>
  <si>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</si>
  <si>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</si>
  <si>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</si>
  <si>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</si>
  <si>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</si>
  <si>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</si>
  <si>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</si>
  <si>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</si>
  <si>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</si>
  <si>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</si>
  <si>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</si>
  <si>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</si>
  <si>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</si>
  <si>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</si>
  <si>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</si>
  <si>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</si>
  <si>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</si>
  <si>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</si>
  <si>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</si>
  <si>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</si>
  <si>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</si>
  <si>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</si>
  <si>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</si>
  <si>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</si>
  <si>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</si>
  <si>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</si>
  <si>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</si>
  <si>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</si>
  <si>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</si>
  <si>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</si>
  <si>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</si>
  <si>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</si>
  <si>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</si>
  <si>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</si>
  <si>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</si>
  <si>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</si>
  <si>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</si>
  <si>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</si>
  <si>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</si>
  <si>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</si>
  <si>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</si>
  <si>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</si>
  <si>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</si>
  <si>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</si>
  <si>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</si>
  <si>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</si>
  <si>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</si>
  <si>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</si>
  <si>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</si>
  <si>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</si>
  <si>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</si>
  <si>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</si>
  <si>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</si>
  <si>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</si>
  <si>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</si>
  <si>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</si>
  <si>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</si>
  <si>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</si>
  <si>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</si>
  <si>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</si>
  <si>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</si>
  <si>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</si>
  <si>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</si>
  <si>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</si>
  <si>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</si>
  <si>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</si>
  <si>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</si>
  <si>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</si>
  <si>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</si>
  <si>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</si>
  <si>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</si>
  <si>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</si>
  <si>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</si>
  <si>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</si>
  <si>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</si>
  <si>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</si>
  <si>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</si>
  <si>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</si>
  <si>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</si>
  <si>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</si>
  <si>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</si>
  <si>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</si>
  <si>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</si>
  <si>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</si>
  <si>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</si>
  <si>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</si>
  <si>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</si>
  <si>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</si>
  <si>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</si>
  <si>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</si>
  <si>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</si>
  <si>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</si>
  <si>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</si>
  <si>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</si>
  <si>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</si>
  <si>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</si>
  <si>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</si>
  <si>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</si>
  <si>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</si>
  <si>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</si>
  <si>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</si>
  <si>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</si>
  <si>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</si>
  <si>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</si>
  <si>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</si>
  <si>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</si>
  <si>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</si>
  <si>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</si>
  <si>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</si>
  <si>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</si>
  <si>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</si>
  <si>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</si>
  <si>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</si>
  <si>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</si>
  <si>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</si>
  <si>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</si>
  <si>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</si>
  <si>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</si>
  <si>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</si>
  <si>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</si>
  <si>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</si>
  <si>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</si>
  <si>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</si>
  <si>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</si>
  <si>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</si>
  <si>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</si>
  <si>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</si>
  <si>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</si>
  <si>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</si>
  <si>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</si>
  <si>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</si>
  <si>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</si>
  <si>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</si>
  <si>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</si>
  <si>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</si>
  <si>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</si>
  <si>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</si>
  <si>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</si>
  <si>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</si>
  <si>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</si>
  <si>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</si>
  <si>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</si>
  <si>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</si>
  <si>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</si>
  <si>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</si>
  <si>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</si>
  <si>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</si>
  <si>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</si>
  <si>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</si>
  <si>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</si>
  <si>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</si>
  <si>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</si>
  <si>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</si>
  <si>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</si>
  <si>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</si>
  <si>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</si>
  <si>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</si>
  <si>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</si>
  <si>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</si>
  <si>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</si>
  <si>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</si>
  <si>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</si>
  <si>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</si>
  <si>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</si>
  <si>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</si>
  <si>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</si>
  <si>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</si>
  <si>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</si>
  <si>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</si>
  <si>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</si>
  <si>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</si>
  <si>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</si>
  <si>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</si>
  <si>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</si>
  <si>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</si>
  <si>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</si>
  <si>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</si>
  <si>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</si>
  <si>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</si>
  <si>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</si>
  <si>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</si>
  <si>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</si>
  <si>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</si>
  <si>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</si>
  <si>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</si>
  <si>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</si>
  <si>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</si>
  <si>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</si>
  <si>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</si>
  <si>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</si>
  <si>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</si>
  <si>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</si>
  <si>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</si>
  <si>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</si>
  <si>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</si>
  <si>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</si>
  <si>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</si>
  <si>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</si>
  <si>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</si>
  <si>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</si>
  <si>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</si>
  <si>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</si>
  <si>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</si>
  <si>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</si>
  <si>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</si>
  <si>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</si>
  <si>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</si>
  <si>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</si>
  <si>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</si>
  <si>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</si>
  <si>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</si>
  <si>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</si>
  <si>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</si>
  <si>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</si>
  <si>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</si>
  <si>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</si>
  <si>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</si>
  <si>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</si>
  <si>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</si>
  <si>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</si>
  <si>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</si>
  <si>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</si>
  <si>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</si>
  <si>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</si>
  <si>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</si>
  <si>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</si>
  <si>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</si>
  <si>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</si>
  <si>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</si>
  <si>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</si>
  <si>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</si>
  <si>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</si>
  <si>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</si>
  <si>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</si>
  <si>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</si>
  <si>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</si>
  <si>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</si>
  <si>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</si>
  <si>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</si>
  <si>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</si>
  <si>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</si>
  <si>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</si>
  <si>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</si>
  <si>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</si>
  <si>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</si>
  <si>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</si>
  <si>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</si>
  <si>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</si>
  <si>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</si>
  <si>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</si>
  <si>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</si>
  <si>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</si>
  <si>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</si>
  <si>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</si>
  <si>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</si>
  <si>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</si>
  <si>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</si>
  <si>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</si>
  <si>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</si>
  <si>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</si>
  <si>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</si>
  <si>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</si>
  <si>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</si>
  <si>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</si>
  <si>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</si>
  <si>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</si>
  <si>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</si>
  <si>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</si>
  <si>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</si>
  <si>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</si>
  <si>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</si>
  <si>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</si>
  <si>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</si>
  <si>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</si>
  <si>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</si>
  <si>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</si>
  <si>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</si>
  <si>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</si>
  <si>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</si>
  <si>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</si>
  <si>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</si>
  <si>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</si>
  <si>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</si>
  <si>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</si>
  <si>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</si>
  <si>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</si>
  <si>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</si>
  <si>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</si>
  <si>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</si>
  <si>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</si>
  <si>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</si>
  <si>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</si>
  <si>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</si>
  <si>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</si>
  <si>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</si>
  <si>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</si>
  <si>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</si>
  <si>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</si>
  <si>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</si>
  <si>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</si>
  <si>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</si>
  <si>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</si>
  <si>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</si>
  <si>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</si>
  <si>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</si>
  <si>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</si>
  <si>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</si>
  <si>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</si>
  <si>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</si>
  <si>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</si>
  <si>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</si>
  <si>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</si>
  <si>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</si>
  <si>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</si>
  <si>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</si>
  <si>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</si>
  <si>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</si>
  <si>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</si>
  <si>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</si>
  <si>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</si>
  <si>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</si>
  <si>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</si>
  <si>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</si>
  <si>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</si>
  <si>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</si>
  <si>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</si>
  <si>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</si>
  <si>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</si>
  <si>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</si>
  <si>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</si>
  <si>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</si>
  <si>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</si>
  <si>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</si>
  <si>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</si>
  <si>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</si>
  <si>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</si>
  <si>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</si>
  <si>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</si>
  <si>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</si>
  <si>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</si>
  <si>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</si>
  <si>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</si>
  <si>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</si>
  <si>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</si>
  <si>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</si>
  <si>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</si>
  <si>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</si>
  <si>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</si>
  <si>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</si>
  <si>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</si>
  <si>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</si>
  <si>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</si>
  <si>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</si>
  <si>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</si>
  <si>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</si>
  <si>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</si>
  <si>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</si>
  <si>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</si>
  <si>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</si>
  <si>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</si>
  <si>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</si>
  <si>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</si>
  <si>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</si>
  <si>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</si>
  <si>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</si>
  <si>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</si>
  <si>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</si>
  <si>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</si>
  <si>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</si>
  <si>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</si>
  <si>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</si>
  <si>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</si>
  <si>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</si>
  <si>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</si>
  <si>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</si>
  <si>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</si>
  <si>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</si>
  <si>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</si>
  <si>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</si>
  <si>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</si>
  <si>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</si>
  <si>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</si>
  <si>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</si>
  <si>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</si>
  <si>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</si>
  <si>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</si>
  <si>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</si>
  <si>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</si>
  <si>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</si>
  <si>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</si>
  <si>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</si>
  <si>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</si>
  <si>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</si>
  <si>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</si>
  <si>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</si>
  <si>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</si>
  <si>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</si>
  <si>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</si>
  <si>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</si>
  <si>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</si>
  <si>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</si>
  <si>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</si>
  <si>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</si>
  <si>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</si>
  <si>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</si>
  <si>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</si>
  <si>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</si>
  <si>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</si>
  <si>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</si>
  <si>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</si>
  <si>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</si>
  <si>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</si>
  <si>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</si>
  <si>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</si>
  <si>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</si>
  <si>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</si>
  <si>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</si>
  <si>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</si>
  <si>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</si>
  <si>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</si>
  <si>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</si>
  <si>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</si>
  <si>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</si>
  <si>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</si>
  <si>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</si>
  <si>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</si>
  <si>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</si>
  <si>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</si>
  <si>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</si>
  <si>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</si>
  <si>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</si>
  <si>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</si>
  <si>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</si>
  <si>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</si>
  <si>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</si>
  <si>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</si>
  <si>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</si>
  <si>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</si>
  <si>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</si>
  <si>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</si>
  <si>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</si>
  <si>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</si>
  <si>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</si>
  <si>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</si>
  <si>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</si>
  <si>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</si>
  <si>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</si>
  <si>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</si>
  <si>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</si>
  <si>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</si>
  <si>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</si>
  <si>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</si>
  <si>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</si>
  <si>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</si>
  <si>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</si>
  <si>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</si>
  <si>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</si>
  <si>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</si>
  <si>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</si>
  <si>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</si>
  <si>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</si>
  <si>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</si>
  <si>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</si>
  <si>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</si>
  <si>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</si>
  <si>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</si>
  <si>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</si>
  <si>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</si>
  <si>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</si>
  <si>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</si>
  <si>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</si>
  <si>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</si>
  <si>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</si>
  <si>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</si>
  <si>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</si>
  <si>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</si>
  <si>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</si>
  <si>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</si>
  <si>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</si>
  <si>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</si>
  <si>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</si>
  <si>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</si>
  <si>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</si>
  <si>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</si>
  <si>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</si>
  <si>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</si>
  <si>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</si>
  <si>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</si>
  <si>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</si>
  <si>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</si>
  <si>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</si>
  <si>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</si>
  <si>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</si>
  <si>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</si>
  <si>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</si>
  <si>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</si>
  <si>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</si>
  <si>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</si>
  <si>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</si>
  <si>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</si>
  <si>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</si>
  <si>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</si>
  <si>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</si>
  <si>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</si>
  <si>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</si>
  <si>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</si>
  <si>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</si>
  <si>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</si>
  <si>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</si>
  <si>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</si>
  <si>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</si>
  <si>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</si>
  <si>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</si>
  <si>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</si>
  <si>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</si>
  <si>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</si>
  <si>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</si>
  <si>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</si>
  <si>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</si>
  <si>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</si>
  <si>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</si>
  <si>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</si>
  <si>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</si>
  <si>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</si>
  <si>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</si>
  <si>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</si>
  <si>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</si>
  <si>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</si>
  <si>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</si>
  <si>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</si>
  <si>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</si>
  <si>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</si>
  <si>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</si>
  <si>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</si>
  <si>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</si>
  <si>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</si>
  <si>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</si>
  <si>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</si>
  <si>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</si>
  <si>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</si>
  <si>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</si>
  <si>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</si>
  <si>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</si>
  <si>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</si>
  <si>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</si>
  <si>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</si>
  <si>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</si>
  <si>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</si>
  <si>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</si>
  <si>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</si>
  <si>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</si>
  <si>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</si>
  <si>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</si>
  <si>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</si>
  <si>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</si>
  <si>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</si>
  <si>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</si>
  <si>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</si>
  <si>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</si>
  <si>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</si>
  <si>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</si>
  <si>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</si>
  <si>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</si>
  <si>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</si>
  <si>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</si>
  <si>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</si>
  <si>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</si>
  <si>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</si>
  <si>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</si>
  <si>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</si>
  <si>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</si>
  <si>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</si>
  <si>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</si>
  <si>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</si>
  <si>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</si>
  <si>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</si>
  <si>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</si>
  <si>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</si>
  <si>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</si>
  <si>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</si>
  <si>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</si>
  <si>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</si>
  <si>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</si>
  <si>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</si>
  <si>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</si>
  <si>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</si>
  <si>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</si>
  <si>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</si>
  <si>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</si>
  <si>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</si>
  <si>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</si>
  <si>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</si>
  <si>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</si>
  <si>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</si>
  <si>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</si>
  <si>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</si>
  <si>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</si>
  <si>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</si>
  <si>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</si>
  <si>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</si>
  <si>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</si>
  <si>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</si>
  <si>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</si>
  <si>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</si>
  <si>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</si>
  <si>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</si>
  <si>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</si>
  <si>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</si>
  <si>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</si>
  <si>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</si>
  <si>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</si>
  <si>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</si>
  <si>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</si>
  <si>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</si>
  <si>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</si>
  <si>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</si>
  <si>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</si>
  <si>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</si>
  <si>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</si>
  <si>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</si>
  <si>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</si>
  <si>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</si>
  <si>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</si>
  <si>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</si>
  <si>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</si>
  <si>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</si>
  <si>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</si>
  <si>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</si>
  <si>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</si>
  <si>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</si>
  <si>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</si>
  <si>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</si>
  <si>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</si>
  <si>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</si>
  <si>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</si>
  <si>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</si>
  <si>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</si>
  <si>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</si>
  <si>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</si>
  <si>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</si>
  <si>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</si>
  <si>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</si>
  <si>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</si>
  <si>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</si>
  <si>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</si>
  <si>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</si>
  <si>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</si>
  <si>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</si>
  <si>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</si>
  <si>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</si>
  <si>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</si>
  <si>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</si>
  <si>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</si>
  <si>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</si>
  <si>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</si>
  <si>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</si>
  <si>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</si>
  <si>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</si>
  <si>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</si>
  <si>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</si>
  <si>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</si>
  <si>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</si>
  <si>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</si>
  <si>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</si>
  <si>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</si>
  <si>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</si>
  <si>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</si>
  <si>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</si>
  <si>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</si>
  <si>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</si>
  <si>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</si>
  <si>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</si>
  <si>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</si>
  <si>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</si>
  <si>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</si>
  <si>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</si>
  <si>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</si>
  <si>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</si>
  <si>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</si>
  <si>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</si>
  <si>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</si>
  <si>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</si>
  <si>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</si>
  <si>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</si>
  <si>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</si>
  <si>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</si>
  <si>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</si>
  <si>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</si>
  <si>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</si>
  <si>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</si>
  <si>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</si>
  <si>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</si>
  <si>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</si>
  <si>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</si>
  <si>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</si>
  <si>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</si>
  <si>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</si>
  <si>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</si>
  <si>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</si>
  <si>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</si>
  <si>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</si>
  <si>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</si>
  <si>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</si>
  <si>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</si>
  <si>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</si>
  <si>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</si>
  <si>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</si>
  <si>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</si>
  <si>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</si>
  <si>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</si>
  <si>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</si>
  <si>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</si>
  <si>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</si>
  <si>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</si>
  <si>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</si>
  <si>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</si>
  <si>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</si>
  <si>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</si>
  <si>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</si>
  <si>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</si>
  <si>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</si>
  <si>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</si>
  <si>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</si>
  <si>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</si>
  <si>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</si>
  <si>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</si>
  <si>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</si>
  <si>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</si>
  <si>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</si>
  <si>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</si>
  <si>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</si>
  <si>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</si>
  <si>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</si>
  <si>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</si>
  <si>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</si>
  <si>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</si>
  <si>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</si>
  <si>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</si>
  <si>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</si>
  <si>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</si>
  <si>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</si>
  <si>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</si>
  <si>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</si>
  <si>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</si>
  <si>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</si>
  <si>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</si>
  <si>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</si>
  <si>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</si>
  <si>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</si>
  <si>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</si>
  <si>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</si>
  <si>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</si>
  <si>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</si>
  <si>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</si>
  <si>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</si>
  <si>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</si>
  <si>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</si>
  <si>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</si>
  <si>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</si>
  <si>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</si>
  <si>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</si>
  <si>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</si>
  <si>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</si>
  <si>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</si>
  <si>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</si>
  <si>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</si>
  <si>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</si>
  <si>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</si>
  <si>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</si>
  <si>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</si>
  <si>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</si>
  <si>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</si>
  <si>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</si>
  <si>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</si>
  <si>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</si>
  <si>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</si>
  <si>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</si>
  <si>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</si>
  <si>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</si>
  <si>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</si>
  <si>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</si>
  <si>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</si>
  <si>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</si>
  <si>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</si>
  <si>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</si>
  <si>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</si>
  <si>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</si>
  <si>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</si>
  <si>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</si>
  <si>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</si>
  <si>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</si>
  <si>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</si>
  <si>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</si>
  <si>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</si>
  <si>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</si>
  <si>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</si>
  <si>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</si>
  <si>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</si>
  <si>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</si>
  <si>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</si>
  <si>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</si>
  <si>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</si>
  <si>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</si>
  <si>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</si>
  <si>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</si>
  <si>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</si>
  <si>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</si>
  <si>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</si>
  <si>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</si>
  <si>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</si>
  <si>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</si>
  <si>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</si>
  <si>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</si>
  <si>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</si>
  <si>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</si>
  <si>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</si>
  <si>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</si>
  <si>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</si>
  <si>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</si>
  <si>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</si>
  <si>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</si>
  <si>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</si>
  <si>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</si>
  <si>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</si>
  <si>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</si>
  <si>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</si>
  <si>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</si>
  <si>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</si>
  <si>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</si>
  <si>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</si>
  <si>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</si>
  <si>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</si>
  <si>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</si>
  <si>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</si>
  <si>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</si>
  <si>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</si>
  <si>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</si>
  <si>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</si>
  <si>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</si>
  <si>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</si>
  <si>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</si>
  <si>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</si>
  <si>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</si>
  <si>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</si>
  <si>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</si>
  <si>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</si>
  <si>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</si>
  <si>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</si>
  <si>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</si>
  <si>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</si>
  <si>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</si>
  <si>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</si>
  <si>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</si>
  <si>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</si>
  <si>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</si>
  <si>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</si>
  <si>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</si>
  <si>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</si>
  <si>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</si>
  <si>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</si>
  <si>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</si>
  <si>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</si>
  <si>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</si>
  <si>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</si>
  <si>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</si>
  <si>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</si>
  <si>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</si>
  <si>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</si>
  <si>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</si>
  <si>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</si>
  <si>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</si>
  <si>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</si>
  <si>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</si>
  <si>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</si>
  <si>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</si>
  <si>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</si>
  <si>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</si>
  <si>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</si>
  <si>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</si>
  <si>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</si>
  <si>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</si>
  <si>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</si>
  <si>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</si>
  <si>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</si>
  <si>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</si>
  <si>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</si>
  <si>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</si>
  <si>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</si>
  <si>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</si>
  <si>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</si>
  <si>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</si>
  <si>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</si>
  <si>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</si>
  <si>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</si>
  <si>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</si>
  <si>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</si>
  <si>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</si>
  <si>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</si>
  <si>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</si>
  <si>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</si>
  <si>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</si>
  <si>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</si>
  <si>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</si>
  <si>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</si>
  <si>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</si>
  <si>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</si>
  <si>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</si>
  <si>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</si>
  <si>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</si>
  <si>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</si>
  <si>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</si>
  <si>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</si>
  <si>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</si>
  <si>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</si>
  <si>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</si>
  <si>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</si>
  <si>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</si>
  <si>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</si>
  <si>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</si>
  <si>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</si>
  <si>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</si>
  <si>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</si>
  <si>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</si>
  <si>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</si>
  <si>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</si>
  <si>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</si>
  <si>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</si>
  <si>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</si>
  <si>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</si>
  <si>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</si>
  <si>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</si>
  <si>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</si>
  <si>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</si>
  <si>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</si>
  <si>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</si>
  <si>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</si>
  <si>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</si>
  <si>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</si>
  <si>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</si>
  <si>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</si>
  <si>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</si>
  <si>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</si>
  <si>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</si>
  <si>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</si>
  <si>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</si>
  <si>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</si>
  <si>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</si>
  <si>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</si>
  <si>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</si>
  <si>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</si>
  <si>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</si>
  <si>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</si>
  <si>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</si>
  <si>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</si>
  <si>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</si>
  <si>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</si>
  <si>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</si>
  <si>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</si>
  <si>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</si>
  <si>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</si>
  <si>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</si>
  <si>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</si>
  <si>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</si>
  <si>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</si>
  <si>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</si>
  <si>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</si>
  <si>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</si>
  <si>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</si>
  <si>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</si>
  <si>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</si>
  <si>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</si>
  <si>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</si>
  <si>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</si>
  <si>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</si>
  <si>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</si>
  <si>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</si>
  <si>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</si>
  <si>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</si>
  <si>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</si>
  <si>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</si>
  <si>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</si>
  <si>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</si>
  <si>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</si>
  <si>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</si>
  <si>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</si>
  <si>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</si>
  <si>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</si>
  <si>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</si>
  <si>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</si>
  <si>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</si>
  <si>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</si>
  <si>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</si>
  <si>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</si>
  <si>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</si>
  <si>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</si>
  <si>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</si>
  <si>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</si>
  <si>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</si>
  <si>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</si>
  <si>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</si>
  <si>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</si>
  <si>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</si>
  <si>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</si>
  <si>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</si>
  <si>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</si>
  <si>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</si>
  <si>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</si>
  <si>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</si>
  <si>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</si>
  <si>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</si>
  <si>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</si>
  <si>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</si>
  <si>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</si>
  <si>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</si>
  <si>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</si>
  <si>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</si>
  <si>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</si>
  <si>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</si>
  <si>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</si>
  <si>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</si>
  <si>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</si>
  <si>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</si>
  <si>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</si>
  <si>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</si>
  <si>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</si>
  <si>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</si>
  <si>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</si>
  <si>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</si>
  <si>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</si>
  <si>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</si>
  <si>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</si>
  <si>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</si>
  <si>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</si>
  <si>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</si>
  <si>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</si>
  <si>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</si>
  <si>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</si>
  <si>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</si>
  <si>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</si>
  <si>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</si>
  <si>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</si>
  <si>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</si>
  <si>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</si>
  <si>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</si>
  <si>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</si>
  <si>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</si>
  <si>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</si>
  <si>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</si>
  <si>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</si>
  <si>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</si>
  <si>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</si>
  <si>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</si>
  <si>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</si>
  <si>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</si>
  <si>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</si>
  <si>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</si>
  <si>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</si>
  <si>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</si>
  <si>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</si>
  <si>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</si>
  <si>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</si>
  <si>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</si>
  <si>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</si>
  <si>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</si>
  <si>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</si>
  <si>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</si>
  <si>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</si>
  <si>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</si>
  <si>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</si>
  <si>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</si>
  <si>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</si>
  <si>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</si>
  <si>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</si>
  <si>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</si>
  <si>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</si>
  <si>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</si>
  <si>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</si>
  <si>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</si>
  <si>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</si>
  <si>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</si>
  <si>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</si>
  <si>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</si>
  <si>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</si>
  <si>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</si>
  <si>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</si>
  <si>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</si>
  <si>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</si>
  <si>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</si>
  <si>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</si>
  <si>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</si>
  <si>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</si>
  <si>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</si>
  <si>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</si>
  <si>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</si>
  <si>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</si>
  <si>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</si>
  <si>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</si>
  <si>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</si>
  <si>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</si>
  <si>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</si>
  <si>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</si>
  <si>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</si>
  <si>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</si>
  <si>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</si>
  <si>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</si>
  <si>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</si>
  <si>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</si>
  <si>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</si>
  <si>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</si>
  <si>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</si>
  <si>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</si>
  <si>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</si>
  <si>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</si>
  <si>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</si>
  <si>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</si>
  <si>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</si>
  <si>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</si>
  <si>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</si>
  <si>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</si>
  <si>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</si>
  <si>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</si>
  <si>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</si>
  <si>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</si>
  <si>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</si>
  <si>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</si>
  <si>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</si>
  <si>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</si>
  <si>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</si>
  <si>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</si>
  <si>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</si>
  <si>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</si>
  <si>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</si>
  <si>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</si>
  <si>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</si>
  <si>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</si>
  <si>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</si>
  <si>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</si>
  <si>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</si>
  <si>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</si>
  <si>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</si>
  <si>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</si>
  <si>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</si>
  <si>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</si>
  <si>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</si>
  <si>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</si>
  <si>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</si>
  <si>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</si>
  <si>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</si>
  <si>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</si>
  <si>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</si>
  <si>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</si>
  <si>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</si>
  <si>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</si>
  <si>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</si>
  <si>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</si>
  <si>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</si>
  <si>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</si>
  <si>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</si>
  <si>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</si>
  <si>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</si>
  <si>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</si>
  <si>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</si>
  <si>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</si>
  <si>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</si>
  <si>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</si>
  <si>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</si>
  <si>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</si>
  <si>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</si>
  <si>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</si>
  <si>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</si>
  <si>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</si>
  <si>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</si>
  <si>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</si>
  <si>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</si>
  <si>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</si>
  <si>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</si>
  <si>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</si>
  <si>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</si>
  <si>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</si>
  <si>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</si>
  <si>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</si>
  <si>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</si>
  <si>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</si>
  <si>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</si>
  <si>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</si>
  <si>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</si>
  <si>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</si>
  <si>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</si>
  <si>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</si>
  <si>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</si>
  <si>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</si>
  <si>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</si>
  <si>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</si>
  <si>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</si>
  <si>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</si>
  <si>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</si>
  <si>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</si>
  <si>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</si>
  <si>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</si>
  <si>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</si>
  <si>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</si>
  <si>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</si>
  <si>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</si>
  <si>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</si>
  <si>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</si>
  <si>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</si>
  <si>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</si>
  <si>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</si>
  <si>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</si>
  <si>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</si>
  <si>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</si>
  <si>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</si>
  <si>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</si>
  <si>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</si>
  <si>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</si>
  <si>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</si>
  <si>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</si>
  <si>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</si>
  <si>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</si>
  <si>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</si>
  <si>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</si>
  <si>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</si>
  <si>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</si>
  <si>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</si>
  <si>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</si>
  <si>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</si>
  <si>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</si>
  <si>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</si>
  <si>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</si>
  <si>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</si>
  <si>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</si>
  <si>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</si>
  <si>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</si>
  <si>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</si>
  <si>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</si>
  <si>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</si>
  <si>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</si>
  <si>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</si>
  <si>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</si>
  <si>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</si>
  <si>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</si>
  <si>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</si>
  <si>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</si>
  <si>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</si>
  <si>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</si>
  <si>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</si>
  <si>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</si>
  <si>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</si>
  <si>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</si>
  <si>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</si>
  <si>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</si>
  <si>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</si>
  <si>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</si>
  <si>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</si>
  <si>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</si>
  <si>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</si>
  <si>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</si>
  <si>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</si>
  <si>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</si>
  <si>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</si>
  <si>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</si>
  <si>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</si>
  <si>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</si>
  <si>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</si>
  <si>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</si>
  <si>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</si>
  <si>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</si>
  <si>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</si>
  <si>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</si>
  <si>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</si>
  <si>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</si>
  <si>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</si>
  <si>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</si>
  <si>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</si>
  <si>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</si>
  <si>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</si>
  <si>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</si>
  <si>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</si>
  <si>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</si>
  <si>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</si>
  <si>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</si>
  <si>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</si>
  <si>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</si>
  <si>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</si>
  <si>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</si>
  <si>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</si>
  <si>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</si>
  <si>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</si>
  <si>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</si>
  <si>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</si>
  <si>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</si>
  <si>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</si>
  <si>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</si>
  <si>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</si>
  <si>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</si>
  <si>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</si>
  <si>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</si>
  <si>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</si>
  <si>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</si>
  <si>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</si>
  <si>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</si>
  <si>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</si>
  <si>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</si>
  <si>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</si>
  <si>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</si>
  <si>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</si>
  <si>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</si>
  <si>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</si>
  <si>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</si>
  <si>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</si>
  <si>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</si>
  <si>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</si>
  <si>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</si>
  <si>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</si>
  <si>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</si>
  <si>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</si>
  <si>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</si>
  <si>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</si>
  <si>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</si>
  <si>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</si>
  <si>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</si>
  <si>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</si>
  <si>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</si>
  <si>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</si>
  <si>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</si>
  <si>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</si>
  <si>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</si>
  <si>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</si>
  <si>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</si>
  <si>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</si>
  <si>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</si>
  <si>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</si>
  <si>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</si>
  <si>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</si>
  <si>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</si>
  <si>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</si>
  <si>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</si>
  <si>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</si>
  <si>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</si>
  <si>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</si>
  <si>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</si>
  <si>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</si>
  <si>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</si>
  <si>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</si>
  <si>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</si>
  <si>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</si>
  <si>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</si>
  <si>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</si>
  <si>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</si>
  <si>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</si>
  <si>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</si>
  <si>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</si>
  <si>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</si>
  <si>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</si>
  <si>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</si>
  <si>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</si>
  <si>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</si>
  <si>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</si>
  <si>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</si>
  <si>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</si>
  <si>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</si>
  <si>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</si>
  <si>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</si>
  <si>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</si>
  <si>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</si>
  <si>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</si>
  <si>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</si>
  <si>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</si>
  <si>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</si>
  <si>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</si>
  <si>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</si>
  <si>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</si>
  <si>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</si>
  <si>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</si>
  <si>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</si>
  <si>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</si>
  <si>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</si>
  <si>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</si>
  <si>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</si>
  <si>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</si>
  <si>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</si>
  <si>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</si>
  <si>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</si>
  <si>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</si>
  <si>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</si>
  <si>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</si>
  <si>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</si>
  <si>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</si>
  <si>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</si>
  <si>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</si>
  <si>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</si>
  <si>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</si>
  <si>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</si>
  <si>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</si>
  <si>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</si>
  <si>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</si>
  <si>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</si>
  <si>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</si>
  <si>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</si>
  <si>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</si>
  <si>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</si>
  <si>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</si>
  <si>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</si>
  <si>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</si>
  <si>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</si>
  <si>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</si>
  <si>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</si>
  <si>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</si>
  <si>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</si>
  <si>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</si>
  <si>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</si>
  <si>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</si>
  <si>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</si>
  <si>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</si>
  <si>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</si>
  <si>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</si>
  <si>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</si>
  <si>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</si>
  <si>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</si>
  <si>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</si>
  <si>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</si>
  <si>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</si>
  <si>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</si>
  <si>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</si>
  <si>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</si>
  <si>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</si>
  <si>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</si>
  <si>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</si>
  <si>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</si>
  <si>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</si>
  <si>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</si>
  <si>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</si>
  <si>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</si>
  <si>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</si>
  <si>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</si>
  <si>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</si>
  <si>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</si>
  <si>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</si>
  <si>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</si>
  <si>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</si>
  <si>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</si>
  <si>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</si>
  <si>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</si>
  <si>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</si>
  <si>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</si>
  <si>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</si>
  <si>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</si>
  <si>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</si>
  <si>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</si>
  <si>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</si>
  <si>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</si>
  <si>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</si>
  <si>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</si>
  <si>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</si>
  <si>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</si>
  <si>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</si>
  <si>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</si>
  <si>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</si>
  <si>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</si>
  <si>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</si>
  <si>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</si>
  <si>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</si>
  <si>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</si>
  <si>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</si>
  <si>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</si>
  <si>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</si>
  <si>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</si>
  <si>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</si>
  <si>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</si>
  <si>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</si>
  <si>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</si>
  <si>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</si>
  <si>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</si>
  <si>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</si>
  <si>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</si>
  <si>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</si>
  <si>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</si>
  <si>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</si>
  <si>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</si>
  <si>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</si>
  <si>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</si>
  <si>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</si>
  <si>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</si>
  <si>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</si>
  <si>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</si>
  <si>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</si>
  <si>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</si>
  <si>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</si>
  <si>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</si>
  <si>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</si>
  <si>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</si>
  <si>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</si>
  <si>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</si>
  <si>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</si>
  <si>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</si>
  <si>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</si>
  <si>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</si>
  <si>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</si>
  <si>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</si>
  <si>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</si>
  <si>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</si>
  <si>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</si>
  <si>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</si>
  <si>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</si>
  <si>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</si>
  <si>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</si>
  <si>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</si>
  <si>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</si>
  <si>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</si>
  <si>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</si>
  <si>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</si>
  <si>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</si>
  <si>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</si>
  <si>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</si>
  <si>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</si>
  <si>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</si>
  <si>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</si>
  <si>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</si>
  <si>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</si>
  <si>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</si>
  <si>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</si>
  <si>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</si>
  <si>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</si>
  <si>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</si>
  <si>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</si>
  <si>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</si>
  <si>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</si>
  <si>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</si>
  <si>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</si>
  <si>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</si>
  <si>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</si>
  <si>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</si>
  <si>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</si>
  <si>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</si>
  <si>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</si>
  <si>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</si>
  <si>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</si>
  <si>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</si>
  <si>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</si>
  <si>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</si>
  <si>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</si>
  <si>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</si>
  <si>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</si>
  <si>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</si>
  <si>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</si>
  <si>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</si>
  <si>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</si>
  <si>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</si>
  <si>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</si>
  <si>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</si>
  <si>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</si>
  <si>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</si>
  <si>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</si>
  <si>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</si>
  <si>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</si>
  <si>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</si>
  <si>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</si>
  <si>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</si>
  <si>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</si>
  <si>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</si>
  <si>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</si>
  <si>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</si>
  <si>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</si>
  <si>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</si>
  <si>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</si>
  <si>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</si>
  <si>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</si>
  <si>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</si>
  <si>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</si>
  <si>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</si>
  <si>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</si>
  <si>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</si>
  <si>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</si>
  <si>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</si>
  <si>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</si>
  <si>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</si>
  <si>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</si>
  <si>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</si>
  <si>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</si>
  <si>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</si>
  <si>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</si>
  <si>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</si>
  <si>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</si>
  <si>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</si>
  <si>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</si>
  <si>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</si>
  <si>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</si>
  <si>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</si>
  <si>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</si>
  <si>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</si>
  <si>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</si>
  <si>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</si>
  <si>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</si>
  <si>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</si>
  <si>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</si>
  <si>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</si>
  <si>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</si>
  <si>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</si>
  <si>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</si>
  <si>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</si>
  <si>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</si>
  <si>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</si>
  <si>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</si>
  <si>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</si>
  <si>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</si>
  <si>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</si>
  <si>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</si>
  <si>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</si>
  <si>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</si>
  <si>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</si>
  <si>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</si>
  <si>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</si>
  <si>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</si>
  <si>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</si>
  <si>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</si>
  <si>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</si>
  <si>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</si>
  <si>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</si>
  <si>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</si>
  <si>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</si>
  <si>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</si>
  <si>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</si>
  <si>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</si>
  <si>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</si>
  <si>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</si>
  <si>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</si>
  <si>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</si>
  <si>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</si>
  <si>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</si>
  <si>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</si>
  <si>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</si>
  <si>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</si>
  <si>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</si>
  <si>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</si>
  <si>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</si>
  <si>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</si>
  <si>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</si>
  <si>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</si>
  <si>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</si>
  <si>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</si>
  <si>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</si>
  <si>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</si>
  <si>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</si>
  <si>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</si>
  <si>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</si>
  <si>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</si>
  <si>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</si>
  <si>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</si>
  <si>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</si>
  <si>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</si>
  <si>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</si>
  <si>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</si>
  <si>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</si>
  <si>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</si>
  <si>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</si>
  <si>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</si>
  <si>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</si>
  <si>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</si>
  <si>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</si>
  <si>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</si>
  <si>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</si>
  <si>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</si>
  <si>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</si>
  <si>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</si>
  <si>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</si>
  <si>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</si>
  <si>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</si>
  <si>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</si>
  <si>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</si>
  <si>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</si>
  <si>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</si>
  <si>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</si>
  <si>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</si>
  <si>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</si>
  <si>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</si>
  <si>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</si>
  <si>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</si>
  <si>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</si>
  <si>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</si>
  <si>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</si>
  <si>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</si>
  <si>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</si>
  <si>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</si>
  <si>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</si>
  <si>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</si>
  <si>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</si>
  <si>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</si>
  <si>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</si>
  <si>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</si>
  <si>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</si>
  <si>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</si>
  <si>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</si>
  <si>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</si>
  <si>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</si>
  <si>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</si>
  <si>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</si>
  <si>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</si>
  <si>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</si>
  <si>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</si>
  <si>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</si>
  <si>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</si>
  <si>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</si>
  <si>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</si>
  <si>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</si>
  <si>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</si>
  <si>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</si>
  <si>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</si>
  <si>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</si>
  <si>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</si>
  <si>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</si>
  <si>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</si>
  <si>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</si>
  <si>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</si>
  <si>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</si>
  <si>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</si>
  <si>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</si>
  <si>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</si>
  <si>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</si>
  <si>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</si>
  <si>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</si>
  <si>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</si>
  <si>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</si>
  <si>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</si>
  <si>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</si>
  <si>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</si>
  <si>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</si>
  <si>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</si>
  <si>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</si>
  <si>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</si>
  <si>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</si>
  <si>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</si>
  <si>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</si>
  <si>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</si>
  <si>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</si>
  <si>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</si>
  <si>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</si>
  <si>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</si>
  <si>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</si>
  <si>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</si>
  <si>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</si>
  <si>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</si>
  <si>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</si>
  <si>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</si>
  <si>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</si>
  <si>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</si>
  <si>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</si>
  <si>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</si>
  <si>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</si>
  <si>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</si>
  <si>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</si>
  <si>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</si>
  <si>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</si>
  <si>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</si>
  <si>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</si>
  <si>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</si>
  <si>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</si>
  <si>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</si>
  <si>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</si>
  <si>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</si>
  <si>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</si>
  <si>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</si>
  <si>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</si>
  <si>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</si>
  <si>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</si>
  <si>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</si>
  <si>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</si>
  <si>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</si>
  <si>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</si>
  <si>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</si>
  <si>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</si>
  <si>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</si>
  <si>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</si>
  <si>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</si>
  <si>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</si>
  <si>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</si>
  <si>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</si>
  <si>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</si>
  <si>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</si>
  <si>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</si>
  <si>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</si>
  <si>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</si>
  <si>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</si>
  <si>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</si>
  <si>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</si>
  <si>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</si>
  <si>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</si>
  <si>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</si>
  <si>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</si>
  <si>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</si>
  <si>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</si>
  <si>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</si>
  <si>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</si>
  <si>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</si>
  <si>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</si>
  <si>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</si>
  <si>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</si>
  <si>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</si>
  <si>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</si>
  <si>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</si>
  <si>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</si>
  <si>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</si>
  <si>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</si>
  <si>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</si>
  <si>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</si>
  <si>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</si>
  <si>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</si>
  <si>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</si>
  <si>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</si>
  <si>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</si>
  <si>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</si>
  <si>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</si>
  <si>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</si>
  <si>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</si>
  <si>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</si>
  <si>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</si>
  <si>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</si>
  <si>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</si>
  <si>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</si>
  <si>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</si>
  <si>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</si>
  <si>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</si>
  <si>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</si>
  <si>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</si>
  <si>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</si>
  <si>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</si>
  <si>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</si>
  <si>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</si>
  <si>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</si>
  <si>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</si>
  <si>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</si>
  <si>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</si>
  <si>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</si>
  <si>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</si>
  <si>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</si>
  <si>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</si>
  <si>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</si>
  <si>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</si>
  <si>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</si>
  <si>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</si>
  <si>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</si>
  <si>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</si>
  <si>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</si>
  <si>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</si>
  <si>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</si>
  <si>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</si>
  <si>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</si>
  <si>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</si>
  <si>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</si>
  <si>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</si>
  <si>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</si>
  <si>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</si>
  <si>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</si>
  <si>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</si>
  <si>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</si>
  <si>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</si>
  <si>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</si>
  <si>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</si>
  <si>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</si>
  <si>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</si>
  <si>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</si>
  <si>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</si>
  <si>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</si>
  <si>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</si>
  <si>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</si>
  <si>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</si>
  <si>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</si>
  <si>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</si>
  <si>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</si>
  <si>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</si>
  <si>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</si>
  <si>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</si>
  <si>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</si>
  <si>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</si>
  <si>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</si>
  <si>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</si>
  <si>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</si>
  <si>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</si>
  <si>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</si>
  <si>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</si>
  <si>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</si>
  <si>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</si>
  <si>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</si>
  <si>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</si>
  <si>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</si>
  <si>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</si>
  <si>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</si>
  <si>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</si>
  <si>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</si>
  <si>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</si>
  <si>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</si>
  <si>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</si>
  <si>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</si>
  <si>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</si>
  <si>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</si>
  <si>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</si>
  <si>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</si>
  <si>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</si>
  <si>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</si>
  <si>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</si>
  <si>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</si>
  <si>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</si>
  <si>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</si>
  <si>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</si>
  <si>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</si>
  <si>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</si>
  <si>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</si>
  <si>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</si>
  <si>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</si>
  <si>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</si>
  <si>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</si>
  <si>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</si>
  <si>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</si>
  <si>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</si>
  <si>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</si>
  <si>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</si>
  <si>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</si>
  <si>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</si>
  <si>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</si>
  <si>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</si>
  <si>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</si>
  <si>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</si>
  <si>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</si>
  <si>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</si>
  <si>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</si>
  <si>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</si>
  <si>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</si>
  <si>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</si>
  <si>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</si>
  <si>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</si>
  <si>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</si>
  <si>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</si>
  <si>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</si>
  <si>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</si>
  <si>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</si>
  <si>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</si>
  <si>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</si>
  <si>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</si>
  <si>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</si>
  <si>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</si>
  <si>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</si>
  <si>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</si>
  <si>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</si>
  <si>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</si>
  <si>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</si>
  <si>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</si>
  <si>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</si>
  <si>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</si>
  <si>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</si>
  <si>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</si>
  <si>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</si>
  <si>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</si>
  <si>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</si>
  <si>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</si>
  <si>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</si>
  <si>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</si>
  <si>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</si>
  <si>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</si>
  <si>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</si>
  <si>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</si>
  <si>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</si>
  <si>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</si>
  <si>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</si>
  <si>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</si>
  <si>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</si>
  <si>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</si>
  <si>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</si>
  <si>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</si>
  <si>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</si>
  <si>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</si>
  <si>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</si>
  <si>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</si>
  <si>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</si>
  <si>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</si>
  <si>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</si>
  <si>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</si>
  <si>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</si>
  <si>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</si>
  <si>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</si>
  <si>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</si>
  <si>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</si>
  <si>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</si>
  <si>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</si>
  <si>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</si>
  <si>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</si>
  <si>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</si>
  <si>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</si>
  <si>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</si>
  <si>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</si>
  <si>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</si>
  <si>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</si>
  <si>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</si>
  <si>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</si>
  <si>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</si>
  <si>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</si>
  <si>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</si>
  <si>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</si>
  <si>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</si>
  <si>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</si>
  <si>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</si>
  <si>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</si>
  <si>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</si>
  <si>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</si>
  <si>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</si>
  <si>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</si>
  <si>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</si>
  <si>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</si>
  <si>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</si>
  <si>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</si>
  <si>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</si>
  <si>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</si>
  <si>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</si>
  <si>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</si>
  <si>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</si>
  <si>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</si>
  <si>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</si>
  <si>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</si>
  <si>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</si>
  <si>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</si>
  <si>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</si>
  <si>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</si>
  <si>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</si>
  <si>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</si>
  <si>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</si>
  <si>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</si>
  <si>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</si>
  <si>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</si>
  <si>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</si>
  <si>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</si>
  <si>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</si>
  <si>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</si>
  <si>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</si>
  <si>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</si>
  <si>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</si>
  <si>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</si>
  <si>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</si>
  <si>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</si>
  <si>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</si>
  <si>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</si>
  <si>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</si>
  <si>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</si>
  <si>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</si>
  <si>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</si>
  <si>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</si>
  <si>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</si>
  <si>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</si>
  <si>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</si>
  <si>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</si>
  <si>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</si>
  <si>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</si>
  <si>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</si>
  <si>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</si>
  <si>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</si>
  <si>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</si>
  <si>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</si>
  <si>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</si>
  <si>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</si>
  <si>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</si>
  <si>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</si>
  <si>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</si>
  <si>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</si>
  <si>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</si>
  <si>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</si>
  <si>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</si>
  <si>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</si>
  <si>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</si>
  <si>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</si>
  <si>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</si>
  <si>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</si>
  <si>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</si>
  <si>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</si>
  <si>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</si>
  <si>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</si>
  <si>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</si>
  <si>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</si>
  <si>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</si>
  <si>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</si>
  <si>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</si>
  <si>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</si>
  <si>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</si>
  <si>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</si>
  <si>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</si>
  <si>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</si>
  <si>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</si>
  <si>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</si>
  <si>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</si>
  <si>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</si>
  <si>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</si>
  <si>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</si>
  <si>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</si>
  <si>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</si>
  <si>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</si>
  <si>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</si>
  <si>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</si>
  <si>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</si>
  <si>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</si>
  <si>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</si>
  <si>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</si>
  <si>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</si>
  <si>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</si>
  <si>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</si>
  <si>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</si>
  <si>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</si>
  <si>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</si>
  <si>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</si>
  <si>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</si>
  <si>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</si>
  <si>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</si>
  <si>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</si>
  <si>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</si>
  <si>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</si>
  <si>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</si>
  <si>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</si>
  <si>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</si>
  <si>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</si>
  <si>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</si>
  <si>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</si>
  <si>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</si>
  <si>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</si>
  <si>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</si>
  <si>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</si>
  <si>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</si>
  <si>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</si>
  <si>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</si>
  <si>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</si>
  <si>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</si>
  <si>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</si>
  <si>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</si>
  <si>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</si>
  <si>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</si>
  <si>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</si>
  <si>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</si>
  <si>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</si>
  <si>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</si>
  <si>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</si>
  <si>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</si>
  <si>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</si>
  <si>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</si>
  <si>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</si>
  <si>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</si>
  <si>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</si>
  <si>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</si>
  <si>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</si>
  <si>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</si>
  <si>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</si>
  <si>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</si>
  <si>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</si>
  <si>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</si>
  <si>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</si>
  <si>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</si>
  <si>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</si>
  <si>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</si>
  <si>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</si>
  <si>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</si>
  <si>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</si>
  <si>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</si>
  <si>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</si>
  <si>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</si>
  <si>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</si>
  <si>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</si>
  <si>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</si>
  <si>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</si>
  <si>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</si>
  <si>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</si>
  <si>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</si>
  <si>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</si>
  <si>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</si>
  <si>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</si>
  <si>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</si>
  <si>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</si>
  <si>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</si>
  <si>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</si>
  <si>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</si>
  <si>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</si>
  <si>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</si>
  <si>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</si>
  <si>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</si>
  <si>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</si>
  <si>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</si>
  <si>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</si>
  <si>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</si>
  <si>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</si>
  <si>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</si>
  <si>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</si>
  <si>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</si>
  <si>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</si>
  <si>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</si>
  <si>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</si>
  <si>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</si>
  <si>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</si>
  <si>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</si>
  <si>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</si>
  <si>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</si>
  <si>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</si>
  <si>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</si>
  <si>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</si>
  <si>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</si>
  <si>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</si>
  <si>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</si>
  <si>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</si>
  <si>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</si>
  <si>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</si>
  <si>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</si>
  <si>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</si>
  <si>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</si>
  <si>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</si>
  <si>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</si>
  <si>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</si>
  <si>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</si>
  <si>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</si>
  <si>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</si>
  <si>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</si>
  <si>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</si>
  <si>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</si>
  <si>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</si>
  <si>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</si>
  <si>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</si>
  <si>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</si>
  <si>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</si>
  <si>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</si>
  <si>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</si>
  <si>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</si>
  <si>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</si>
  <si>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</si>
  <si>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</si>
  <si>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</si>
  <si>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</si>
  <si>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</si>
  <si>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</si>
  <si>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</si>
  <si>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</si>
  <si>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</si>
  <si>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</si>
  <si>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</si>
  <si>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</si>
  <si>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</si>
  <si>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</si>
  <si>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</si>
  <si>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</si>
  <si>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</si>
  <si>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</si>
  <si>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</si>
  <si>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</si>
  <si>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</si>
  <si>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</si>
  <si>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</si>
  <si>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</si>
  <si>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</si>
  <si>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</si>
  <si>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</si>
  <si>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</si>
  <si>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</si>
  <si>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</si>
  <si>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</si>
  <si>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</si>
  <si>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</si>
  <si>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</si>
  <si>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</si>
  <si>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</si>
  <si>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</si>
  <si>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</si>
  <si>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</si>
  <si>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</si>
  <si>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</si>
  <si>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</si>
  <si>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</si>
  <si>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</si>
  <si>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</si>
  <si>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</si>
  <si>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</si>
  <si>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</si>
  <si>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</si>
  <si>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</si>
  <si>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</si>
  <si>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</si>
  <si>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</si>
  <si>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</si>
  <si>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</si>
  <si>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</si>
  <si>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</si>
  <si>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</si>
  <si>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</si>
  <si>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</si>
  <si>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</si>
  <si>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</si>
  <si>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</si>
  <si>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</si>
  <si>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</si>
  <si>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</si>
  <si>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</si>
  <si>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</si>
  <si>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</si>
  <si>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</si>
  <si>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</si>
  <si>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</si>
  <si>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</si>
  <si>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</si>
  <si>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</si>
  <si>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</si>
  <si>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</si>
  <si>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</si>
  <si>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</si>
  <si>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</si>
  <si>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</si>
  <si>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</si>
  <si>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</si>
  <si>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</si>
  <si>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</si>
  <si>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</si>
  <si>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</si>
  <si>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</si>
  <si>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</si>
  <si>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</si>
  <si>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</si>
  <si>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</si>
  <si>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</si>
  <si>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</si>
  <si>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</si>
  <si>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</si>
  <si>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</si>
  <si>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</si>
  <si>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</si>
  <si>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</si>
  <si>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</si>
  <si>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</si>
  <si>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</si>
  <si>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</si>
  <si>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</si>
  <si>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</si>
  <si>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</si>
  <si>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</si>
  <si>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</si>
  <si>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</si>
  <si>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</si>
  <si>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</si>
  <si>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</si>
  <si>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</si>
  <si>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</si>
  <si>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</si>
  <si>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</si>
  <si>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</si>
  <si>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</si>
  <si>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</si>
  <si>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</si>
  <si>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</si>
  <si>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</si>
  <si>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</si>
  <si>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</si>
  <si>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</si>
  <si>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</si>
  <si>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</si>
  <si>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</si>
  <si>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</si>
  <si>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</si>
  <si>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</si>
  <si>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</si>
  <si>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</si>
  <si>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</si>
  <si>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</si>
  <si>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</si>
  <si>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</si>
  <si>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</si>
  <si>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</si>
  <si>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</si>
  <si>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</si>
  <si>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</si>
  <si>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</si>
  <si>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</si>
  <si>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</si>
  <si>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</si>
  <si>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</si>
  <si>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</si>
  <si>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</si>
  <si>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</si>
  <si>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</si>
  <si>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</si>
  <si>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</si>
  <si>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</si>
  <si>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</si>
  <si>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</si>
  <si>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</si>
  <si>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</si>
  <si>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</si>
  <si>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</si>
  <si>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</si>
  <si>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</si>
  <si>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</si>
  <si>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</si>
  <si>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</si>
  <si>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</si>
  <si>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</si>
  <si>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</si>
  <si>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</si>
  <si>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</si>
  <si>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</si>
  <si>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</si>
  <si>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</si>
  <si>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</si>
  <si>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</si>
  <si>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</si>
  <si>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</si>
  <si>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</si>
  <si>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</si>
  <si>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</si>
  <si>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</si>
  <si>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</si>
  <si>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</si>
  <si>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</si>
  <si>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</si>
  <si>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</si>
  <si>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</si>
  <si>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</si>
  <si>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</si>
  <si>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</si>
  <si>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</si>
  <si>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</si>
  <si>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</si>
  <si>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</si>
  <si>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</si>
  <si>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</si>
  <si>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</si>
  <si>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</si>
  <si>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</si>
  <si>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</si>
  <si>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</si>
  <si>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</si>
  <si>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</si>
  <si>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</si>
  <si>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</si>
  <si>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</si>
  <si>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</si>
  <si>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</si>
  <si>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</si>
  <si>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</si>
  <si>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</si>
  <si>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</si>
  <si>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</si>
  <si>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</si>
  <si>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</si>
  <si>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</si>
  <si>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</si>
  <si>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</si>
  <si>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</si>
  <si>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</si>
  <si>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</si>
  <si>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</si>
  <si>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</si>
  <si>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</si>
  <si>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</si>
  <si>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</si>
  <si>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</si>
  <si>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</si>
  <si>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</si>
  <si>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</si>
  <si>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</si>
  <si>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</si>
  <si>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</si>
  <si>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</si>
  <si>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</si>
  <si>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</si>
  <si>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</si>
  <si>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</si>
  <si>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</si>
  <si>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</si>
  <si>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</si>
  <si>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</si>
  <si>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</si>
  <si>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</si>
  <si>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</si>
  <si>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</si>
  <si>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</si>
  <si>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</si>
  <si>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</si>
  <si>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</si>
  <si>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</si>
  <si>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</si>
  <si>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</si>
  <si>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</si>
  <si>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</si>
  <si>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</si>
  <si>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</si>
  <si>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</si>
  <si>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</si>
  <si>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</si>
  <si>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</si>
  <si>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</si>
  <si>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</si>
  <si>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</si>
  <si>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</si>
  <si>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</si>
  <si>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</si>
  <si>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</si>
  <si>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</si>
  <si>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</si>
  <si>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</si>
  <si>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</si>
  <si>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</si>
  <si>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</si>
  <si>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</si>
  <si>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</si>
  <si>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</si>
  <si>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</si>
  <si>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</si>
  <si>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</si>
  <si>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</si>
  <si>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</si>
  <si>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</si>
  <si>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</si>
  <si>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</si>
  <si>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</si>
  <si>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</si>
  <si>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</si>
  <si>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</si>
  <si>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</si>
  <si>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</si>
  <si>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</si>
  <si>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</si>
  <si>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</si>
  <si>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</si>
  <si>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</si>
  <si>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</si>
  <si>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</si>
  <si>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</si>
  <si>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</si>
  <si>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</si>
  <si>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</si>
  <si>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</si>
  <si>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</si>
  <si>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</si>
  <si>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</si>
  <si>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</si>
  <si>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</si>
  <si>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</si>
  <si>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</si>
  <si>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</si>
  <si>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</si>
  <si>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</si>
  <si>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</si>
  <si>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</si>
  <si>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</si>
  <si>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</si>
  <si>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</si>
  <si>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</si>
  <si>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</si>
  <si>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</si>
  <si>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</si>
  <si>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</si>
  <si>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</si>
  <si>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</si>
  <si>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</si>
  <si>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</si>
  <si>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</si>
  <si>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</si>
  <si>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</si>
  <si>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</si>
  <si>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</si>
  <si>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</si>
  <si>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</si>
  <si>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</si>
  <si>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</si>
  <si>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</si>
  <si>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</si>
  <si>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</si>
  <si>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</si>
  <si>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</si>
  <si>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</si>
  <si>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</si>
  <si>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</si>
  <si>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</si>
  <si>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</si>
  <si>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</si>
  <si>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</si>
  <si>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</si>
  <si>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</si>
  <si>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</si>
  <si>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</si>
  <si>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</si>
  <si>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</si>
  <si>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</si>
  <si>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</si>
  <si>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</si>
  <si>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</si>
  <si>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</si>
  <si>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</si>
  <si>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</si>
  <si>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</si>
  <si>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</si>
  <si>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</si>
  <si>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</si>
  <si>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</si>
  <si>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</si>
  <si>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</si>
  <si>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</si>
  <si>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</si>
  <si>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</si>
  <si>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</si>
  <si>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</si>
  <si>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</si>
  <si>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</si>
  <si>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</si>
  <si>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</si>
  <si>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</si>
  <si>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</si>
  <si>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</si>
  <si>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</si>
  <si>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</si>
  <si>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</si>
  <si>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</si>
  <si>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</si>
  <si>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</si>
  <si>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</si>
  <si>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</si>
  <si>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</si>
  <si>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</si>
  <si>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</si>
  <si>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</si>
  <si>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</si>
  <si>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</si>
  <si>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</si>
  <si>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</si>
  <si>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</si>
  <si>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</si>
  <si>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</si>
  <si>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</si>
  <si>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</si>
  <si>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</si>
  <si>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</si>
  <si>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</si>
  <si>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</si>
  <si>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</si>
  <si>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</si>
  <si>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</si>
  <si>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</si>
  <si>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</si>
  <si>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</si>
  <si>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</si>
  <si>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</si>
  <si>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</si>
  <si>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</si>
  <si>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</si>
  <si>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</si>
  <si>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</si>
  <si>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</si>
  <si>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</si>
  <si>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</si>
  <si>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</si>
  <si>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</si>
  <si>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</si>
  <si>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</si>
  <si>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</si>
  <si>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</si>
  <si>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</si>
  <si>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</si>
  <si>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</si>
  <si>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</si>
  <si>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</si>
  <si>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</si>
  <si>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</si>
  <si>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</si>
  <si>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</si>
  <si>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</si>
  <si>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</si>
  <si>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</si>
  <si>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</si>
  <si>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</si>
  <si>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</si>
  <si>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</si>
  <si>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</si>
  <si>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</si>
  <si>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</si>
  <si>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</si>
  <si>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</si>
  <si>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</si>
  <si>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</si>
  <si>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</si>
  <si>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</si>
  <si>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</si>
  <si>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</si>
  <si>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</si>
  <si>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</si>
  <si>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</si>
  <si>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</si>
  <si>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</si>
  <si>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</si>
  <si>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</si>
  <si>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</si>
  <si>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</si>
  <si>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</si>
  <si>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</si>
  <si>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</si>
  <si>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</si>
  <si>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</si>
  <si>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</si>
  <si>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</si>
  <si>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</si>
  <si>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</si>
  <si>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</si>
  <si>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</si>
  <si>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</si>
  <si>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</si>
  <si>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</si>
  <si>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</si>
  <si>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</si>
  <si>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</si>
  <si>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</si>
  <si>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</si>
  <si>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</si>
  <si>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</si>
  <si>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</si>
  <si>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</si>
  <si>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</si>
  <si>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</si>
  <si>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</si>
  <si>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</si>
  <si>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</si>
  <si>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</si>
  <si>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</si>
  <si>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</si>
  <si>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</si>
  <si>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</si>
  <si>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</si>
  <si>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</si>
  <si>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</si>
  <si>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</si>
  <si>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</si>
  <si>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</si>
  <si>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</si>
  <si>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</si>
  <si>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</si>
  <si>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</si>
  <si>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</si>
  <si>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</si>
  <si>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</si>
  <si>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</si>
  <si>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</si>
  <si>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</si>
  <si>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</si>
  <si>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</si>
  <si>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</si>
  <si>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</si>
  <si>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</si>
  <si>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</si>
  <si>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</si>
  <si>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</si>
  <si>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</si>
  <si>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</si>
  <si>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</si>
  <si>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</si>
  <si>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</si>
  <si>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</si>
  <si>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</si>
  <si>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</si>
  <si>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</si>
  <si>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</si>
  <si>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</si>
  <si>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</si>
  <si>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</si>
  <si>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</si>
  <si>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</si>
  <si>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</si>
  <si>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</si>
  <si>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</si>
  <si>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</si>
  <si>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</si>
  <si>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</si>
  <si>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</si>
  <si>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</si>
  <si>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</si>
  <si>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</si>
  <si>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</si>
  <si>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</si>
  <si>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</si>
  <si>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</si>
  <si>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</si>
  <si>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</si>
  <si>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</si>
  <si>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</si>
  <si>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</si>
  <si>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</si>
  <si>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</si>
  <si>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</si>
  <si>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</si>
  <si>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</si>
  <si>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</si>
  <si>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</si>
  <si>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</si>
  <si>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</si>
  <si>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</si>
  <si>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</si>
  <si>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</si>
  <si>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</si>
  <si>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</si>
  <si>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</si>
  <si>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</si>
  <si>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</si>
  <si>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</si>
  <si>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</si>
  <si>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</si>
  <si>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</si>
  <si>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</si>
  <si>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</si>
  <si>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</si>
  <si>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</si>
  <si>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</si>
  <si>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</si>
  <si>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</si>
  <si>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</si>
  <si>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</si>
  <si>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</si>
  <si>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</si>
  <si>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</si>
  <si>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</si>
  <si>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</si>
  <si>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</si>
  <si>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</si>
  <si>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</si>
  <si>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</si>
  <si>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</si>
  <si>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</si>
  <si>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</si>
  <si>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</si>
  <si>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</si>
  <si>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</si>
  <si>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</si>
  <si>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</si>
  <si>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</si>
  <si>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</si>
  <si>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</si>
  <si>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</si>
  <si>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</si>
  <si>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</si>
  <si>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</si>
  <si>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</si>
  <si>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</si>
  <si>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</si>
  <si>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</si>
  <si>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</si>
  <si>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</si>
  <si>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</si>
  <si>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</si>
  <si>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</si>
  <si>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</si>
  <si>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</si>
  <si>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</si>
  <si>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</si>
  <si>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</si>
  <si>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</si>
  <si>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</si>
  <si>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</si>
  <si>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</si>
  <si>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</si>
  <si>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</si>
  <si>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</si>
  <si>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</si>
  <si>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</si>
  <si>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</si>
  <si>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</si>
  <si>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</si>
  <si>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</si>
  <si>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</si>
  <si>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</si>
  <si>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</si>
  <si>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</si>
  <si>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</si>
  <si>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</si>
  <si>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</si>
  <si>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</si>
  <si>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</si>
  <si>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</si>
  <si>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</si>
  <si>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</si>
  <si>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</si>
  <si>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</si>
  <si>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</si>
  <si>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</si>
  <si>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</si>
  <si>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</si>
  <si>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</si>
  <si>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</si>
  <si>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</si>
  <si>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</si>
  <si>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</si>
  <si>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</si>
  <si>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</si>
  <si>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</si>
  <si>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</si>
  <si>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</si>
  <si>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</si>
  <si>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</si>
  <si>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</si>
  <si>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</si>
  <si>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</si>
  <si>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</si>
  <si>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</si>
  <si>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</si>
  <si>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</si>
  <si>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</si>
  <si>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</si>
  <si>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</si>
  <si>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</si>
  <si>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</si>
  <si>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</si>
  <si>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</si>
  <si>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</si>
  <si>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</si>
  <si>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</si>
  <si>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</si>
  <si>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</si>
  <si>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</si>
  <si>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</si>
  <si>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</si>
  <si>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</si>
  <si>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</si>
  <si>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</si>
  <si>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</si>
  <si>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</si>
  <si>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</si>
  <si>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</si>
  <si>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</si>
  <si>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</si>
  <si>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</si>
  <si>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</si>
  <si>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</si>
  <si>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</si>
  <si>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</si>
  <si>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</si>
  <si>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</si>
  <si>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</si>
  <si>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</si>
  <si>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</si>
  <si>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</si>
  <si>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</si>
  <si>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</si>
  <si>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</si>
  <si>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</si>
  <si>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</si>
  <si>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</si>
  <si>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</si>
  <si>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</si>
  <si>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</si>
  <si>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</si>
  <si>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</si>
  <si>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</si>
  <si>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</si>
  <si>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</si>
  <si>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</si>
  <si>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</si>
  <si>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</si>
  <si>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</si>
  <si>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</si>
  <si>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</si>
  <si>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</si>
  <si>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</si>
  <si>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</si>
  <si>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</si>
  <si>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</si>
  <si>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</si>
  <si>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</si>
  <si>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</si>
  <si>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</si>
  <si>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</si>
  <si>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</si>
  <si>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</si>
  <si>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</si>
  <si>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</si>
  <si>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</si>
  <si>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</si>
  <si>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</si>
  <si>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</si>
  <si>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</si>
  <si>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</si>
  <si>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</si>
  <si>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</si>
  <si>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</si>
  <si>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</si>
  <si>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</si>
  <si>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</si>
  <si>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</si>
  <si>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</si>
  <si>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</si>
  <si>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</si>
  <si>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</si>
  <si>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</si>
  <si>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</si>
  <si>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</si>
  <si>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</si>
  <si>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</si>
  <si>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</si>
  <si>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</si>
  <si>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</si>
  <si>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</si>
  <si>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</si>
  <si>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</si>
  <si>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</si>
  <si>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</si>
  <si>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</si>
  <si>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</si>
  <si>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</si>
  <si>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</si>
  <si>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</si>
  <si>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</si>
  <si>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</si>
  <si>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</si>
  <si>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</si>
  <si>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</si>
  <si>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</si>
  <si>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</si>
  <si>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</si>
  <si>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</si>
  <si>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</si>
  <si>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</si>
  <si>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</si>
  <si>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</si>
  <si>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</si>
  <si>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</si>
  <si>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</si>
  <si>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</si>
  <si>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</si>
  <si>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</si>
  <si>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</si>
  <si>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</si>
  <si>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</si>
  <si>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</si>
  <si>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</si>
  <si>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</si>
  <si>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</si>
  <si>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</si>
  <si>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</si>
  <si>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</si>
  <si>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</si>
  <si>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</si>
  <si>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</si>
  <si>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</si>
  <si>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</si>
  <si>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</si>
  <si>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</si>
  <si>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</si>
  <si>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</si>
  <si>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</si>
  <si>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</si>
  <si>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</si>
  <si>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</si>
  <si>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</si>
  <si>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</si>
  <si>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</si>
  <si>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</si>
  <si>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</si>
  <si>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</si>
  <si>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</si>
  <si>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</si>
  <si>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</si>
  <si>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</si>
  <si>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</si>
  <si>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</si>
  <si>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</si>
  <si>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</si>
  <si>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</si>
  <si>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</si>
  <si>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</si>
  <si>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</si>
  <si>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</si>
  <si>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</si>
  <si>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</si>
  <si>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</si>
  <si>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</si>
  <si>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</si>
  <si>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</si>
  <si>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</si>
  <si>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</si>
  <si>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</si>
  <si>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</si>
  <si>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</si>
  <si>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</si>
  <si>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</si>
  <si>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</si>
  <si>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</si>
  <si>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</si>
  <si>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</si>
  <si>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</si>
  <si>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</si>
  <si>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</si>
  <si>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</si>
  <si>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</si>
  <si>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</si>
  <si>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</si>
  <si>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</si>
  <si>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</si>
  <si>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</si>
  <si>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</si>
  <si>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</si>
  <si>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</si>
  <si>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</si>
  <si>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</si>
  <si>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</si>
  <si>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</si>
  <si>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</si>
  <si>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</si>
  <si>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</si>
  <si>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</si>
  <si>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</si>
  <si>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</si>
  <si>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</si>
  <si>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</si>
  <si>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</si>
  <si>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</si>
  <si>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</si>
  <si>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</si>
  <si>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</si>
  <si>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</si>
  <si>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</si>
  <si>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</si>
  <si>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</si>
  <si>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</si>
  <si>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</si>
  <si>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</si>
  <si>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</si>
  <si>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</si>
  <si>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</si>
  <si>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</si>
  <si>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</si>
  <si>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</si>
  <si>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</si>
  <si>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</si>
  <si>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</si>
  <si>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</si>
  <si>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</si>
  <si>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</si>
  <si>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</si>
  <si>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</si>
  <si>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</si>
  <si>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</si>
  <si>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</si>
  <si>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</si>
  <si>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</si>
  <si>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</si>
  <si>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</si>
  <si>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</si>
  <si>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</si>
  <si>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</si>
  <si>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</si>
  <si>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</si>
  <si>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</si>
  <si>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</si>
  <si>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</si>
  <si>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</si>
  <si>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</si>
  <si>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</si>
  <si>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</si>
  <si>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</si>
  <si>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</si>
  <si>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</si>
  <si>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</si>
  <si>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</si>
  <si>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</si>
  <si>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</si>
  <si>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</si>
  <si>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</si>
  <si>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</si>
  <si>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</si>
  <si>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</si>
  <si>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</si>
  <si>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</si>
  <si>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</si>
  <si>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</si>
  <si>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</si>
  <si>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</si>
  <si>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</si>
  <si>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</si>
  <si>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</si>
  <si>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</si>
  <si>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</si>
  <si>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</si>
  <si>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</si>
  <si>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</si>
  <si>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</si>
  <si>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</si>
  <si>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</si>
  <si>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</si>
  <si>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</si>
  <si>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</si>
  <si>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</si>
  <si>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</si>
  <si>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</si>
  <si>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</si>
  <si>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</si>
  <si>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</si>
  <si>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</si>
  <si>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</si>
  <si>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</si>
  <si>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</si>
  <si>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</si>
  <si>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</si>
  <si>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</si>
  <si>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</si>
  <si>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</si>
  <si>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</si>
  <si>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</si>
  <si>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</si>
  <si>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</si>
  <si>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</si>
  <si>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</si>
  <si>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</si>
  <si>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</si>
  <si>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</si>
  <si>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</si>
  <si>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</si>
  <si>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</si>
  <si>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</si>
  <si>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</si>
  <si>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</si>
  <si>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</si>
  <si>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</si>
  <si>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</si>
  <si>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</si>
  <si>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</si>
  <si>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</si>
  <si>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</si>
  <si>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</si>
  <si>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</si>
  <si>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</si>
  <si>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</si>
  <si>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</si>
  <si>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</si>
  <si>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</si>
  <si>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</si>
  <si>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</si>
  <si>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</si>
  <si>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</si>
  <si>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</si>
  <si>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</si>
  <si>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</si>
  <si>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</si>
  <si>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</si>
  <si>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</si>
  <si>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</si>
  <si>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</si>
  <si>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</si>
  <si>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</si>
  <si>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</si>
  <si>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</si>
  <si>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</si>
  <si>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</si>
  <si>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</si>
  <si>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</si>
  <si>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</si>
  <si>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</si>
  <si>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</si>
  <si>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</si>
  <si>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</si>
  <si>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</si>
  <si>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</si>
  <si>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</si>
  <si>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</si>
  <si>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</si>
  <si>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</si>
  <si>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</si>
  <si>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</si>
  <si>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</si>
  <si>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</si>
  <si>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</si>
  <si>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</si>
  <si>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</si>
  <si>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</si>
  <si>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</si>
  <si>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</si>
  <si>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</si>
  <si>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</si>
  <si>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</si>
  <si>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</si>
  <si>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</si>
  <si>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</si>
  <si>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</si>
  <si>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</si>
  <si>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</si>
  <si>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</si>
  <si>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</si>
  <si>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</si>
  <si>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</si>
  <si>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</si>
  <si>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</si>
  <si>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</si>
  <si>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</si>
  <si>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</si>
  <si>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</si>
  <si>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</si>
  <si>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</si>
  <si>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</si>
  <si>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</si>
  <si>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</si>
  <si>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</si>
  <si>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</si>
  <si>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</si>
  <si>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</si>
  <si>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</si>
  <si>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</si>
  <si>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</si>
  <si>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</si>
  <si>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</si>
  <si>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</si>
  <si>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</si>
  <si>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</si>
  <si>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</si>
  <si>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</si>
  <si>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</si>
  <si>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</si>
  <si>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</si>
  <si>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</si>
  <si>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</si>
  <si>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</si>
  <si>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</si>
  <si>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</si>
  <si>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</si>
  <si>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</si>
  <si>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</si>
  <si>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</si>
  <si>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</si>
  <si>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</si>
  <si>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</si>
  <si>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</si>
  <si>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</si>
  <si>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</si>
  <si>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</si>
  <si>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</si>
  <si>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</si>
  <si>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</si>
  <si>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</si>
  <si>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</si>
  <si>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</si>
  <si>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</si>
  <si>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</si>
  <si>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</si>
  <si>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</si>
  <si>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</si>
  <si>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</si>
  <si>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</si>
  <si>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</si>
  <si>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</si>
  <si>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</si>
  <si>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</si>
  <si>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</si>
  <si>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</si>
  <si>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</si>
  <si>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</si>
  <si>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</si>
  <si>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</si>
  <si>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</si>
  <si>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</si>
  <si>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</si>
  <si>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</si>
  <si>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</si>
  <si>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</si>
  <si>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</si>
  <si>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</si>
  <si>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</si>
  <si>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</si>
  <si>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</si>
  <si>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</si>
  <si>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</si>
  <si>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</si>
  <si>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</si>
  <si>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</si>
  <si>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</si>
  <si>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</si>
  <si>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</si>
  <si>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</si>
  <si>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</si>
  <si>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</si>
  <si>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</si>
  <si>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</si>
  <si>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</si>
  <si>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</si>
  <si>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</si>
  <si>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</si>
  <si>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</si>
  <si>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</si>
  <si>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</si>
  <si>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</si>
  <si>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</si>
  <si>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</si>
  <si>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</si>
  <si>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</si>
  <si>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</si>
  <si>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</si>
  <si>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</si>
  <si>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</si>
  <si>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</si>
  <si>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</si>
  <si>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</si>
  <si>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</si>
  <si>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</si>
  <si>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</si>
  <si>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</si>
  <si>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</si>
  <si>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</si>
  <si>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</si>
  <si>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</si>
  <si>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</si>
  <si>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</si>
  <si>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</si>
  <si>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</si>
  <si>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</si>
  <si>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</si>
  <si>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</si>
  <si>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</si>
  <si>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</si>
  <si>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</si>
  <si>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</si>
  <si>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</si>
  <si>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</si>
  <si>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</si>
  <si>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</si>
  <si>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</si>
  <si>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</si>
  <si>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</si>
  <si>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</si>
  <si>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</si>
  <si>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</si>
  <si>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</si>
  <si>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</si>
  <si>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</si>
  <si>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</si>
  <si>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</si>
  <si>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</si>
  <si>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</si>
  <si>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</si>
  <si>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</si>
  <si>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</si>
  <si>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</si>
  <si>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</si>
  <si>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</si>
  <si>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</si>
  <si>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</si>
  <si>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</si>
  <si>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</si>
  <si>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</si>
  <si>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</si>
  <si>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</si>
  <si>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</si>
  <si>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</si>
  <si>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</si>
  <si>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</si>
  <si>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</si>
  <si>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</si>
  <si>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</si>
  <si>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</si>
  <si>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</si>
  <si>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</si>
  <si>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</si>
  <si>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</si>
  <si>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</si>
  <si>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</si>
  <si>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</si>
  <si>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</si>
  <si>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</si>
  <si>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</si>
  <si>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</si>
  <si>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</si>
  <si>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</si>
  <si>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</si>
  <si>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</si>
  <si>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</si>
  <si>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</si>
  <si>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</si>
  <si>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</si>
  <si>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</si>
  <si>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</si>
  <si>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</si>
  <si>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</si>
  <si>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</si>
  <si>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</si>
  <si>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</si>
  <si>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</si>
  <si>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</si>
  <si>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</si>
  <si>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</si>
  <si>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</si>
  <si>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</si>
  <si>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</si>
  <si>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</si>
  <si>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</si>
  <si>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</si>
  <si>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</si>
  <si>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</si>
  <si>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</si>
  <si>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</si>
  <si>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</si>
  <si>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</si>
  <si>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</si>
  <si>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</si>
  <si>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</si>
  <si>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</si>
  <si>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</si>
  <si>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</si>
  <si>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</si>
  <si>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</si>
  <si>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</si>
  <si>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</si>
  <si>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</si>
  <si>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</si>
  <si>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</si>
  <si>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</si>
  <si>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</si>
  <si>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</si>
  <si>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</si>
  <si>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</si>
  <si>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</si>
  <si>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</si>
  <si>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</si>
  <si>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</si>
  <si>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</si>
  <si>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</si>
  <si>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</si>
  <si>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</si>
  <si>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</si>
  <si>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</si>
  <si>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</si>
  <si>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</si>
  <si>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</si>
  <si>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</si>
  <si>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</si>
  <si>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</si>
  <si>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</si>
  <si>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</si>
  <si>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</si>
  <si>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</si>
  <si>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</si>
  <si>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</si>
  <si>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</si>
  <si>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</si>
  <si>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</si>
  <si>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</si>
  <si>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</si>
  <si>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</si>
  <si>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</si>
  <si>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</si>
  <si>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</si>
  <si>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</si>
  <si>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</si>
  <si>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</si>
  <si>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</si>
  <si>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</si>
  <si>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</si>
  <si>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</si>
  <si>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</si>
  <si>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</si>
  <si>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</si>
  <si>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</si>
  <si>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</si>
  <si>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</si>
  <si>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</si>
  <si>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</si>
  <si>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</si>
  <si>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</si>
  <si>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</si>
  <si>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</si>
  <si>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</si>
  <si>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</si>
  <si>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</si>
  <si>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</si>
  <si>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</si>
  <si>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</si>
  <si>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</si>
  <si>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</si>
  <si>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</si>
  <si>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</si>
  <si>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</si>
  <si>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</si>
  <si>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</si>
  <si>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</si>
  <si>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</si>
  <si>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</si>
  <si>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</si>
  <si>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</si>
  <si>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</si>
  <si>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</si>
  <si>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</si>
  <si>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</si>
  <si>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</si>
  <si>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</si>
  <si>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</si>
  <si>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</si>
  <si>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</si>
  <si>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</si>
  <si>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</si>
  <si>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</si>
  <si>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</si>
  <si>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</si>
  <si>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</si>
  <si>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</si>
  <si>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</si>
  <si>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</si>
  <si>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</si>
  <si>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</si>
  <si>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</si>
  <si>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</si>
  <si>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</si>
  <si>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</si>
  <si>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</si>
  <si>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</si>
  <si>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</si>
  <si>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</si>
  <si>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</si>
  <si>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</si>
  <si>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</si>
  <si>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</si>
  <si>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</si>
  <si>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</si>
  <si>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</si>
  <si>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</si>
  <si>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</si>
  <si>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</si>
  <si>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</si>
  <si>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</si>
  <si>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</si>
  <si>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</si>
  <si>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</si>
  <si>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</si>
  <si>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</si>
  <si>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</si>
  <si>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</si>
  <si>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</si>
  <si>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</si>
  <si>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</si>
  <si>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</si>
  <si>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</si>
  <si>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</si>
  <si>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</si>
  <si>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</si>
  <si>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</si>
  <si>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</si>
  <si>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</si>
  <si>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</si>
  <si>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</si>
  <si>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</si>
  <si>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</si>
  <si>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</si>
  <si>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</si>
  <si>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</si>
  <si>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</si>
  <si>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</si>
  <si>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</si>
  <si>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</si>
  <si>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</si>
  <si>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</si>
  <si>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</si>
  <si>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</si>
  <si>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</si>
  <si>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</si>
  <si>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</si>
  <si>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</si>
  <si>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</si>
  <si>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</si>
  <si>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</si>
  <si>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</si>
  <si>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</si>
  <si>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</si>
  <si>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</si>
  <si>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</si>
  <si>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</si>
  <si>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</si>
  <si>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</si>
  <si>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</si>
  <si>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</si>
  <si>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</si>
  <si>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</si>
  <si>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</si>
  <si>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</si>
  <si>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</si>
  <si>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</si>
  <si>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</si>
  <si>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</si>
  <si>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</si>
  <si>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</si>
  <si>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</si>
  <si>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</si>
  <si>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</si>
  <si>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</si>
  <si>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</si>
  <si>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</si>
  <si>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</si>
  <si>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</si>
  <si>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</si>
  <si>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</si>
  <si>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</si>
  <si>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</si>
  <si>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</si>
  <si>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</si>
  <si>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</si>
  <si>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</si>
  <si>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</si>
  <si>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</si>
  <si>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</si>
  <si>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</si>
  <si>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</si>
  <si>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</si>
  <si>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</si>
  <si>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</si>
  <si>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</si>
  <si>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</si>
  <si>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</si>
  <si>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</si>
  <si>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</si>
  <si>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</si>
  <si>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</si>
  <si>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</si>
  <si>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</si>
  <si>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</si>
  <si>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</si>
  <si>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</si>
  <si>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</si>
  <si>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</si>
  <si>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</si>
  <si>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</si>
  <si>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</si>
  <si>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</si>
  <si>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</si>
  <si>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</si>
  <si>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</si>
  <si>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</si>
  <si>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</si>
  <si>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</si>
  <si>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</si>
  <si>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</si>
  <si>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</si>
  <si>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</si>
  <si>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</si>
  <si>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</si>
  <si>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</si>
  <si>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</si>
  <si>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</si>
  <si>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</si>
  <si>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</si>
  <si>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</si>
  <si>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</si>
  <si>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</si>
  <si>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</si>
  <si>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</si>
  <si>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</si>
  <si>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</si>
  <si>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</si>
  <si>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</si>
  <si>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</si>
  <si>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</si>
  <si>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</si>
  <si>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</si>
  <si>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</si>
  <si>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</si>
  <si>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</si>
  <si>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</si>
  <si>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</si>
  <si>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</si>
  <si>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</si>
  <si>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</si>
  <si>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</si>
  <si>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</si>
  <si>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</si>
  <si>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</si>
  <si>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</si>
  <si>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</si>
  <si>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</si>
  <si>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</si>
  <si>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</si>
  <si>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</si>
  <si>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</si>
  <si>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</si>
  <si>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</si>
  <si>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</si>
  <si>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</si>
  <si>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</si>
  <si>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</si>
  <si>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</si>
  <si>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</si>
  <si>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</si>
  <si>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</si>
  <si>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</si>
  <si>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</si>
  <si>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</si>
  <si>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</si>
  <si>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</si>
  <si>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</si>
  <si>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</si>
  <si>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</si>
  <si>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</si>
  <si>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</si>
  <si>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</si>
  <si>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</si>
  <si>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</si>
  <si>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</si>
  <si>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</si>
  <si>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</si>
  <si>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</si>
  <si>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</si>
  <si>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</si>
  <si>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</si>
  <si>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</si>
  <si>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</si>
  <si>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</si>
  <si>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</si>
  <si>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</si>
  <si>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</si>
  <si>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</si>
  <si>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</si>
  <si>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</si>
  <si>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</si>
  <si>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</si>
  <si>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</si>
  <si>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</si>
  <si>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</si>
  <si>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</si>
  <si>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</si>
  <si>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</si>
  <si>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</si>
  <si>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</si>
  <si>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</si>
  <si>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</si>
  <si>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</si>
  <si>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</si>
  <si>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</si>
  <si>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</si>
  <si>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</si>
  <si>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</si>
  <si>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</si>
  <si>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</si>
  <si>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</si>
  <si>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</si>
  <si>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</si>
  <si>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</si>
  <si>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</si>
  <si>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</si>
  <si>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</si>
  <si>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</si>
  <si>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</si>
  <si>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</si>
  <si>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</si>
  <si>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</si>
  <si>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</si>
  <si>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</si>
  <si>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</si>
  <si>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</si>
  <si>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</si>
  <si>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</si>
  <si>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</si>
  <si>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</si>
  <si>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</si>
  <si>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</si>
  <si>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</si>
  <si>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</si>
  <si>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</si>
  <si>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</si>
  <si>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</si>
  <si>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</si>
  <si>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</si>
  <si>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</si>
  <si>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</si>
  <si>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</si>
  <si>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</si>
  <si>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</si>
  <si>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</si>
  <si>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</si>
  <si>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</si>
  <si>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</si>
  <si>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</si>
  <si>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</si>
  <si>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</si>
  <si>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</si>
  <si>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</si>
  <si>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</si>
  <si>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</si>
  <si>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</si>
  <si>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</si>
  <si>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</si>
  <si>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</si>
  <si>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</si>
  <si>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</si>
  <si>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</si>
  <si>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</si>
  <si>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</si>
  <si>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</si>
  <si>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</si>
  <si>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</si>
  <si>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</si>
  <si>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</si>
  <si>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</si>
  <si>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</si>
  <si>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</si>
  <si>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</si>
  <si>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</si>
  <si>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</si>
  <si>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</si>
  <si>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</si>
  <si>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</si>
  <si>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</si>
  <si>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</si>
  <si>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</si>
  <si>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</si>
  <si>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</si>
  <si>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</si>
  <si>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</si>
  <si>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</si>
  <si>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</si>
  <si>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</si>
  <si>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</si>
  <si>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</si>
  <si>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</si>
  <si>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</si>
  <si>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</si>
  <si>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</si>
  <si>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</si>
  <si>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</si>
  <si>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</si>
  <si>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</si>
  <si>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</si>
  <si>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</si>
  <si>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</si>
  <si>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</si>
  <si>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</si>
  <si>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</si>
  <si>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</si>
  <si>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</si>
  <si>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</si>
  <si>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</si>
  <si>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</si>
  <si>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</si>
  <si>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</si>
  <si>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</si>
  <si>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</si>
  <si>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</si>
  <si>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</si>
  <si>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</si>
  <si>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</si>
  <si>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</si>
  <si>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</si>
  <si>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</si>
  <si>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</si>
  <si>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</si>
  <si>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</si>
  <si>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</si>
  <si>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</si>
  <si>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</si>
  <si>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</si>
  <si>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</si>
  <si>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</si>
  <si>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</si>
  <si>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</si>
  <si>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</si>
  <si>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</si>
  <si>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</si>
  <si>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</si>
  <si>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</si>
  <si>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</si>
  <si>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</si>
  <si>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</si>
  <si>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</si>
  <si>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</si>
  <si>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</si>
  <si>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</si>
  <si>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</si>
  <si>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</si>
  <si>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</si>
  <si>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</si>
  <si>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</si>
  <si>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</si>
  <si>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</si>
  <si>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</si>
  <si>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</si>
  <si>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</si>
  <si>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</si>
  <si>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</si>
  <si>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</si>
  <si>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</si>
  <si>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</si>
  <si>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</si>
  <si>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</si>
  <si>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</si>
  <si>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</si>
  <si>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</si>
  <si>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</si>
  <si>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</si>
  <si>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</si>
  <si>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</si>
  <si>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</si>
  <si>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</si>
  <si>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</si>
  <si>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</si>
  <si>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</si>
  <si>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</si>
  <si>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</si>
  <si>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</si>
  <si>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</si>
  <si>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</si>
  <si>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</si>
  <si>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</si>
  <si>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</si>
  <si>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</si>
  <si>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</si>
  <si>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</si>
  <si>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</si>
  <si>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</si>
  <si>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</si>
  <si>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</si>
  <si>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</si>
  <si>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</si>
  <si>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</si>
  <si>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</si>
  <si>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</si>
  <si>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</si>
  <si>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</si>
  <si>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</si>
  <si>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</si>
  <si>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</si>
  <si>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</si>
  <si>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</si>
  <si>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</si>
  <si>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</si>
  <si>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</si>
  <si>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</si>
  <si>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</si>
  <si>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</si>
  <si>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</si>
  <si>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</si>
  <si>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</si>
  <si>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</si>
  <si>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</si>
  <si>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</si>
  <si>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</si>
  <si>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</si>
  <si>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</si>
  <si>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</si>
  <si>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</si>
  <si>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</si>
  <si>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</si>
  <si>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</si>
  <si>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</si>
  <si>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</si>
  <si>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</si>
  <si>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</si>
  <si>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</si>
  <si>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</si>
  <si>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</si>
  <si>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</si>
  <si>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</si>
  <si>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</si>
  <si>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</si>
  <si>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</si>
  <si>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</si>
  <si>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</si>
  <si>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</si>
  <si>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</si>
  <si>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</si>
  <si>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</si>
  <si>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</si>
  <si>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</si>
  <si>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</si>
  <si>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</si>
  <si>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</si>
  <si>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</si>
  <si>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</si>
  <si>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</si>
  <si>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</si>
  <si>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</si>
  <si>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</si>
  <si>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</si>
  <si>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</si>
  <si>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</si>
  <si>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</si>
  <si>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</si>
  <si>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</si>
  <si>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</si>
  <si>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</si>
  <si>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</si>
  <si>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</si>
  <si>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</si>
  <si>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</si>
  <si>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</si>
  <si>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</si>
  <si>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</si>
  <si>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</si>
  <si>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</si>
  <si>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</si>
  <si>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</si>
  <si>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</si>
  <si>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</si>
  <si>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</si>
  <si>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</si>
  <si>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</si>
  <si>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</si>
  <si>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</si>
  <si>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</si>
  <si>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</si>
  <si>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</si>
  <si>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</si>
  <si>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</si>
  <si>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</si>
  <si>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</si>
  <si>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</si>
  <si>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</si>
  <si>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</si>
  <si>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</si>
  <si>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</si>
  <si>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</si>
  <si>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</si>
  <si>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</si>
  <si>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</si>
  <si>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</si>
  <si>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</si>
  <si>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</si>
  <si>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</si>
  <si>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</si>
  <si>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</si>
  <si>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</si>
  <si>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</si>
  <si>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</si>
  <si>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</si>
  <si>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</si>
  <si>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</si>
  <si>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</si>
  <si>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</si>
  <si>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</si>
  <si>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</si>
  <si>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</si>
  <si>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</si>
  <si>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</si>
  <si>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</si>
  <si>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</si>
  <si>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</si>
  <si>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</si>
  <si>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</si>
  <si>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</si>
  <si>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</si>
  <si>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</si>
  <si>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</si>
  <si>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</si>
  <si>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</si>
  <si>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</si>
  <si>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</si>
  <si>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</si>
  <si>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</si>
  <si>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</si>
  <si>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</si>
  <si>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</si>
  <si>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</si>
  <si>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</si>
  <si>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</si>
  <si>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</si>
  <si>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</si>
  <si>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</si>
  <si>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</si>
  <si>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</si>
  <si>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</si>
  <si>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</si>
  <si>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</si>
  <si>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</si>
  <si>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</si>
  <si>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</si>
  <si>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</si>
  <si>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</si>
  <si>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</si>
  <si>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</si>
  <si>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</si>
  <si>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</si>
  <si>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</si>
  <si>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</si>
  <si>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</si>
  <si>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</si>
  <si>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</si>
  <si>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</si>
  <si>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</si>
  <si>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</si>
  <si>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</si>
  <si>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</si>
  <si>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</si>
  <si>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</si>
  <si>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</si>
  <si>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</si>
  <si>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</si>
  <si>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</si>
  <si>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</si>
  <si>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</si>
  <si>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</si>
  <si>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</si>
  <si>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</si>
  <si>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</si>
  <si>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</si>
  <si>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</si>
  <si>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</si>
  <si>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</si>
  <si>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</si>
  <si>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</si>
  <si>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</si>
  <si>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</si>
  <si>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</si>
  <si>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</si>
  <si>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</si>
  <si>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</si>
  <si>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</si>
  <si>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</si>
  <si>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</si>
  <si>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</si>
  <si>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</si>
  <si>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</si>
  <si>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</si>
  <si>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</si>
  <si>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</si>
  <si>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</si>
  <si>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</si>
  <si>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</si>
  <si>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</si>
  <si>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</si>
  <si>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</si>
  <si>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</si>
  <si>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</si>
  <si>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</si>
  <si>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</si>
  <si>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</si>
  <si>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</si>
  <si>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</si>
  <si>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</si>
  <si>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</si>
  <si>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</si>
  <si>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</si>
  <si>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</si>
  <si>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</si>
  <si>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</si>
  <si>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</si>
  <si>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</si>
  <si>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</si>
  <si>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</si>
  <si>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</si>
  <si>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</si>
  <si>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</si>
  <si>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</si>
  <si>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</si>
  <si>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</si>
  <si>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</si>
  <si>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</si>
  <si>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</si>
  <si>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</si>
  <si>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</si>
  <si>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</si>
  <si>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</si>
  <si>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</si>
  <si>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</si>
  <si>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</si>
  <si>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</si>
  <si>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</si>
  <si>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</si>
  <si>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</si>
  <si>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</si>
  <si>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</si>
  <si>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</si>
  <si>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</si>
  <si>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</si>
  <si>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</si>
  <si>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</si>
  <si>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</si>
  <si>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</si>
  <si>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</si>
  <si>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</si>
  <si>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</si>
  <si>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</si>
  <si>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</si>
  <si>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</si>
  <si>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</si>
  <si>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</si>
  <si>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</si>
  <si>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</si>
  <si>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</si>
  <si>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</si>
  <si>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</si>
  <si>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</si>
  <si>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</si>
  <si>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</si>
  <si>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</si>
  <si>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</si>
  <si>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</si>
  <si>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</si>
  <si>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</si>
  <si>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</si>
  <si>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</si>
  <si>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</si>
  <si>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</si>
  <si>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</si>
  <si>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</si>
  <si>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</si>
  <si>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</si>
  <si>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</si>
  <si>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</si>
  <si>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</si>
  <si>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</si>
  <si>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</si>
  <si>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</si>
  <si>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</si>
  <si>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</si>
  <si>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</si>
  <si>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</si>
  <si>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</si>
  <si>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</si>
  <si>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</si>
  <si>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</si>
  <si>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</si>
  <si>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</si>
  <si>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</si>
  <si>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</si>
  <si>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</si>
  <si>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</si>
  <si>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</si>
  <si>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</si>
  <si>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</si>
  <si>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</si>
  <si>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</si>
  <si>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</si>
  <si>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</si>
  <si>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</si>
  <si>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</si>
  <si>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</si>
  <si>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</si>
  <si>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</si>
  <si>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</si>
  <si>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</si>
  <si>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</si>
  <si>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</si>
  <si>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</si>
  <si>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</si>
  <si>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</si>
  <si>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</si>
  <si>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</si>
  <si>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</si>
  <si>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</si>
  <si>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</si>
  <si>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</si>
  <si>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</si>
  <si>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</si>
  <si>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</si>
  <si>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</si>
  <si>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</si>
  <si>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</si>
  <si>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</si>
  <si>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</si>
  <si>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</si>
  <si>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</si>
  <si>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</si>
  <si>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</si>
  <si>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</si>
  <si>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</si>
  <si>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</si>
  <si>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</si>
  <si>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</si>
  <si>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</si>
  <si>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</si>
  <si>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</si>
  <si>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</si>
  <si>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</si>
  <si>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</si>
  <si>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</si>
  <si>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</si>
  <si>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</si>
  <si>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</si>
  <si>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</si>
  <si>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</si>
  <si>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</si>
  <si>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</si>
  <si>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</si>
  <si>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</si>
  <si>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</si>
  <si>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</si>
  <si>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</si>
  <si>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</si>
  <si>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</si>
  <si>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</si>
  <si>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</si>
  <si>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</si>
  <si>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</si>
  <si>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</si>
  <si>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</si>
  <si>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</si>
  <si>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</si>
  <si>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</si>
  <si>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</si>
  <si>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</si>
  <si>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</si>
  <si>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</si>
  <si>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</si>
  <si>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</si>
  <si>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</si>
  <si>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</si>
  <si>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</si>
  <si>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</si>
  <si>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</si>
  <si>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</si>
  <si>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</si>
  <si>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</si>
  <si>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</si>
  <si>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</si>
  <si>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</si>
  <si>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</si>
  <si>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</si>
  <si>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</si>
  <si>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</si>
  <si>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</si>
  <si>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</si>
  <si>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</si>
  <si>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</si>
  <si>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</si>
  <si>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</si>
  <si>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</si>
  <si>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</si>
  <si>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</si>
  <si>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</si>
  <si>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</si>
  <si>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</si>
  <si>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</si>
  <si>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</si>
  <si>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</si>
  <si>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</si>
  <si>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</si>
  <si>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</si>
  <si>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</si>
  <si>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</si>
  <si>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</si>
  <si>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</si>
  <si>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</si>
  <si>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</si>
  <si>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</si>
  <si>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</si>
  <si>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</si>
  <si>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</si>
  <si>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</si>
  <si>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</si>
  <si>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</si>
  <si>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</si>
  <si>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</si>
  <si>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</si>
  <si>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</si>
  <si>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</si>
  <si>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</si>
  <si>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</si>
  <si>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</si>
  <si>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</si>
  <si>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</si>
  <si>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</si>
  <si>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</si>
  <si>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</si>
  <si>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</si>
  <si>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</si>
  <si>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</si>
  <si>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</si>
  <si>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</si>
  <si>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</si>
  <si>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</si>
  <si>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</si>
  <si>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</si>
  <si>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</si>
  <si>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</si>
  <si>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</si>
  <si>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</si>
  <si>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</si>
  <si>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</si>
  <si>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</si>
  <si>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</si>
  <si>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</si>
  <si>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</si>
  <si>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</si>
  <si>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</si>
  <si>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</si>
  <si>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</si>
  <si>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</si>
  <si>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</si>
  <si>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</si>
  <si>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</si>
  <si>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</si>
  <si>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</si>
  <si>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</si>
  <si>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</si>
  <si>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</si>
  <si>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</si>
  <si>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</si>
  <si>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</si>
  <si>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</si>
  <si>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</si>
  <si>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</si>
  <si>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</si>
  <si>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</si>
  <si>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</si>
  <si>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</si>
  <si>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</si>
  <si>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</si>
  <si>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</si>
  <si>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</si>
  <si>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</si>
  <si>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</si>
  <si>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</si>
  <si>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</si>
  <si>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</si>
  <si>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</si>
  <si>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</si>
  <si>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</si>
  <si>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</si>
  <si>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</si>
  <si>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</si>
  <si>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</si>
  <si>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</si>
  <si>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</si>
  <si>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</si>
  <si>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</si>
  <si>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</si>
  <si>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</si>
  <si>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</si>
  <si>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</si>
  <si>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</si>
  <si>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</si>
  <si>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</si>
  <si>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</si>
  <si>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</si>
  <si>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</si>
  <si>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</si>
  <si>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</si>
  <si>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</si>
  <si>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</si>
  <si>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</si>
  <si>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</si>
  <si>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</si>
  <si>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</si>
  <si>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</si>
  <si>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</si>
  <si>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</si>
  <si>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</si>
  <si>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</si>
  <si>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</si>
  <si>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</si>
  <si>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</si>
  <si>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</si>
  <si>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</si>
  <si>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</si>
  <si>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</si>
  <si>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</si>
  <si>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</si>
  <si>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</si>
  <si>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</si>
  <si>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</si>
  <si>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</si>
  <si>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</si>
  <si>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</si>
  <si>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</si>
  <si>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</si>
  <si>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</si>
  <si>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</si>
  <si>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</si>
  <si>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</si>
  <si>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</si>
  <si>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</si>
  <si>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</si>
  <si>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</si>
  <si>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</si>
  <si>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</si>
  <si>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</si>
  <si>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</si>
  <si>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</si>
  <si>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</si>
  <si>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</si>
  <si>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</si>
  <si>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</si>
  <si>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</si>
  <si>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</si>
  <si>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</si>
  <si>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</si>
  <si>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</si>
  <si>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</si>
  <si>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</si>
  <si>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</si>
  <si>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</si>
  <si>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</si>
  <si>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</si>
  <si>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</si>
  <si>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</si>
  <si>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</si>
  <si>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</si>
  <si>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</si>
  <si>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</si>
  <si>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</si>
  <si>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</si>
  <si>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</si>
  <si>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</si>
  <si>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</si>
  <si>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</si>
  <si>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</si>
  <si>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</si>
  <si>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</si>
  <si>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</si>
  <si>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</si>
  <si>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</si>
  <si>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</si>
  <si>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</si>
  <si>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</si>
  <si>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</si>
  <si>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</si>
  <si>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</si>
  <si>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</si>
  <si>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</si>
  <si>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</si>
  <si>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</si>
  <si>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</si>
  <si>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</si>
  <si>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</si>
  <si>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</si>
  <si>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</si>
  <si>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</si>
  <si>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</si>
  <si>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</si>
  <si>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</si>
  <si>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</si>
  <si>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</si>
  <si>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</si>
  <si>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</si>
  <si>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</si>
  <si>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</si>
  <si>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</si>
  <si>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</si>
  <si>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</si>
  <si>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</si>
  <si>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</si>
  <si>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</si>
  <si>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</si>
  <si>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</si>
  <si>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</si>
  <si>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</si>
  <si>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</si>
  <si>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</si>
  <si>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</si>
  <si>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</si>
  <si>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</si>
  <si>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</si>
  <si>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</si>
  <si>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</si>
  <si>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</si>
  <si>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</si>
  <si>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</si>
  <si>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</si>
  <si>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</si>
  <si>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</si>
  <si>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</si>
  <si>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</si>
  <si>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</si>
  <si>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</si>
  <si>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</si>
  <si>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</si>
  <si>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</si>
  <si>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</si>
  <si>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</si>
  <si>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</si>
  <si>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</si>
  <si>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</si>
  <si>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</si>
  <si>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</si>
  <si>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</si>
  <si>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</si>
  <si>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</si>
  <si>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</si>
  <si>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</si>
  <si>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</si>
  <si>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</si>
  <si>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</si>
  <si>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</si>
  <si>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</si>
  <si>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</si>
  <si>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</si>
  <si>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</si>
  <si>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</si>
  <si>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</si>
  <si>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</si>
  <si>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</si>
  <si>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</si>
  <si>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</si>
  <si>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</si>
  <si>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</si>
  <si>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</si>
  <si>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</si>
  <si>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</si>
  <si>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</si>
  <si>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</si>
  <si>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</si>
  <si>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</si>
  <si>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</si>
  <si>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</si>
  <si>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</si>
  <si>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</si>
  <si>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</si>
  <si>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</si>
  <si>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</si>
  <si>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</si>
  <si>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</si>
  <si>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</si>
  <si>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</si>
  <si>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</si>
  <si>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</si>
  <si>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</si>
  <si>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</si>
  <si>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</si>
  <si>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</si>
  <si>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</si>
  <si>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</si>
  <si>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</si>
  <si>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</si>
  <si>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</si>
  <si>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</si>
  <si>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</si>
  <si>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</si>
  <si>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</si>
  <si>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</si>
  <si>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</si>
  <si>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</si>
  <si>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</si>
  <si>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</si>
  <si>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</si>
  <si>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</si>
  <si>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</si>
  <si>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</si>
  <si>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</si>
  <si>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</si>
  <si>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</si>
  <si>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</si>
  <si>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</si>
  <si>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</si>
  <si>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</si>
  <si>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</si>
  <si>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</si>
  <si>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</si>
  <si>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</si>
  <si>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</si>
  <si>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</si>
  <si>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</si>
  <si>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</si>
  <si>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</si>
  <si>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</si>
  <si>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</si>
  <si>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</si>
  <si>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</si>
  <si>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</si>
  <si>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</si>
  <si>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</si>
  <si>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</si>
  <si>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</si>
  <si>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</si>
  <si>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</si>
  <si>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</si>
  <si>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</si>
  <si>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</si>
  <si>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</si>
  <si>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</si>
  <si>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</si>
  <si>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</si>
  <si>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</si>
  <si>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</si>
  <si>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</si>
  <si>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</si>
  <si>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</si>
  <si>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</si>
  <si>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</si>
  <si>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</si>
  <si>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</si>
  <si>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</si>
  <si>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</si>
  <si>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</si>
  <si>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</si>
  <si>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</si>
  <si>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</si>
  <si>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</si>
  <si>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</si>
  <si>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</si>
  <si>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</si>
  <si>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</si>
  <si>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</si>
  <si>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</si>
  <si>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</si>
  <si>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</si>
  <si>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</si>
  <si>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</si>
  <si>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</si>
  <si>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</si>
  <si>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</si>
  <si>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</si>
  <si>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</si>
  <si>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</si>
  <si>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</si>
  <si>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</si>
  <si>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</si>
  <si>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</si>
  <si>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</si>
  <si>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</si>
  <si>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</si>
  <si>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</si>
  <si>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</si>
  <si>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</si>
  <si>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</si>
  <si>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</si>
  <si>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</si>
  <si>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</si>
  <si>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</si>
  <si>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</si>
  <si>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</si>
  <si>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</si>
  <si>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</si>
  <si>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</si>
  <si>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</si>
  <si>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</si>
  <si>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</si>
  <si>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</si>
  <si>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</si>
  <si>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</si>
  <si>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</si>
  <si>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</si>
  <si>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</si>
  <si>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</si>
  <si>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</si>
  <si>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</si>
  <si>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</si>
  <si>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</si>
  <si>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</si>
  <si>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</si>
  <si>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</si>
  <si>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</si>
  <si>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</si>
  <si>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</si>
  <si>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</si>
  <si>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</si>
  <si>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</si>
  <si>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</si>
  <si>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</si>
  <si>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</si>
  <si>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</si>
  <si>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</si>
  <si>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</si>
  <si>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</si>
  <si>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</si>
  <si>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</si>
  <si>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</si>
  <si>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</si>
  <si>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</si>
  <si>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</si>
  <si>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</si>
  <si>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</si>
  <si>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</si>
  <si>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</si>
  <si>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</si>
  <si>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</si>
  <si>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</si>
  <si>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</si>
  <si>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</si>
  <si>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</si>
  <si>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</si>
  <si>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</si>
  <si>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</si>
  <si>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</si>
  <si>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</si>
  <si>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</si>
  <si>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</si>
  <si>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</si>
  <si>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</si>
  <si>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</si>
  <si>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</si>
  <si>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</si>
  <si>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</si>
  <si>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</si>
  <si>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</si>
  <si>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</si>
  <si>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</si>
  <si>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</si>
  <si>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</si>
  <si>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</si>
  <si>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</si>
  <si>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</si>
  <si>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</si>
  <si>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</si>
  <si>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</si>
  <si>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</si>
  <si>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</si>
  <si>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</si>
  <si>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</si>
  <si>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</si>
  <si>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</si>
  <si>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</si>
  <si>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</si>
  <si>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</si>
  <si>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</si>
  <si>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</si>
  <si>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</si>
  <si>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</si>
  <si>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</si>
  <si>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</si>
  <si>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</si>
  <si>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</si>
  <si>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</si>
  <si>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</si>
  <si>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</si>
  <si>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</si>
  <si>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</si>
  <si>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</si>
  <si>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</si>
  <si>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</si>
  <si>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</si>
  <si>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</si>
  <si>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</si>
  <si>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</si>
  <si>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</si>
  <si>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</si>
  <si>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</si>
  <si>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</si>
  <si>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</si>
  <si>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</si>
  <si>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</si>
  <si>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</si>
  <si>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</si>
  <si>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</si>
  <si>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</si>
  <si>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</si>
  <si>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</si>
  <si>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</si>
  <si>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</si>
  <si>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</si>
  <si>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</si>
  <si>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</si>
  <si>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</si>
  <si>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</si>
  <si>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</si>
  <si>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</si>
  <si>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</si>
  <si>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</si>
  <si>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</si>
  <si>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</si>
  <si>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</si>
  <si>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</si>
  <si>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</si>
  <si>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</si>
  <si>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</si>
  <si>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</si>
  <si>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</si>
  <si>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</si>
  <si>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</si>
  <si>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</si>
  <si>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</si>
  <si>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</si>
  <si>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</si>
  <si>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</si>
  <si>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</si>
  <si>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</si>
  <si>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</si>
  <si>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</si>
  <si>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</si>
  <si>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</si>
  <si>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</si>
  <si>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</si>
  <si>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</si>
  <si>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</si>
  <si>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</si>
  <si>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</si>
  <si>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</si>
  <si>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</si>
  <si>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</si>
  <si>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</si>
  <si>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</si>
  <si>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</si>
  <si>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</si>
  <si>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</si>
  <si>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</si>
  <si>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</si>
  <si>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</si>
  <si>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</si>
  <si>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</si>
  <si>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</si>
  <si>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</si>
  <si>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</si>
  <si>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</si>
  <si>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</si>
  <si>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</si>
  <si>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</si>
  <si>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</si>
  <si>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</si>
  <si>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</si>
  <si>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</si>
  <si>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</si>
  <si>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</si>
  <si>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</si>
  <si>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</si>
  <si>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</si>
  <si>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</si>
  <si>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</si>
  <si>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</si>
  <si>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</si>
  <si>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</si>
  <si>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</si>
  <si>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</si>
  <si>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</si>
  <si>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</si>
  <si>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</si>
  <si>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</si>
  <si>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</si>
  <si>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</si>
  <si>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</si>
  <si>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</si>
  <si>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</si>
  <si>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</si>
  <si>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</si>
  <si>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</si>
  <si>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</si>
  <si>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</si>
  <si>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</si>
  <si>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</si>
  <si>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</si>
  <si>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</si>
  <si>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</si>
  <si>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</si>
  <si>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</si>
  <si>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</si>
  <si>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</si>
  <si>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</si>
  <si>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</si>
  <si>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</si>
  <si>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</si>
  <si>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</si>
  <si>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</si>
  <si>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</si>
  <si>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</si>
  <si>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</si>
  <si>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</si>
  <si>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</si>
  <si>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</si>
  <si>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</si>
  <si>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</si>
  <si>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</si>
  <si>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</si>
  <si>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</si>
  <si>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</si>
  <si>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</si>
  <si>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</si>
  <si>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</si>
  <si>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</si>
  <si>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</si>
  <si>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</si>
  <si>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</si>
  <si>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</si>
  <si>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</si>
  <si>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</si>
  <si>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</si>
  <si>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</si>
  <si>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</si>
  <si>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</si>
  <si>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</si>
  <si>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</si>
  <si>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</si>
  <si>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</si>
  <si>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</si>
  <si>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</si>
  <si>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</si>
  <si>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</si>
  <si>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</si>
  <si>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</si>
  <si>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</si>
  <si>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</si>
  <si>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</si>
  <si>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</si>
  <si>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</si>
  <si>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</si>
  <si>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</si>
  <si>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</si>
  <si>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</si>
  <si>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</si>
  <si>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</si>
  <si>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</si>
  <si>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</si>
  <si>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</si>
  <si>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</si>
  <si>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</si>
  <si>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</si>
  <si>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</si>
  <si>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</si>
  <si>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</si>
  <si>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</si>
  <si>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</si>
  <si>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</si>
  <si>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</si>
  <si>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</si>
  <si>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</si>
  <si>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</si>
  <si>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</si>
  <si>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</si>
  <si>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</si>
  <si>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</si>
  <si>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</si>
  <si>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</si>
  <si>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</si>
  <si>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</si>
  <si>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</si>
  <si>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</si>
  <si>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</si>
  <si>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</si>
  <si>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</si>
  <si>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</si>
  <si>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</si>
  <si>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</si>
  <si>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</si>
  <si>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</si>
  <si>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</si>
  <si>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</si>
  <si>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</si>
  <si>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</si>
  <si>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</si>
  <si>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</si>
  <si>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</si>
  <si>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</si>
  <si>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</si>
  <si>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</si>
  <si>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</si>
  <si>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</si>
  <si>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</si>
  <si>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</si>
  <si>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</si>
  <si>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</si>
  <si>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</si>
  <si>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</si>
  <si>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</si>
  <si>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</si>
  <si>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</si>
  <si>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</si>
  <si>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</si>
  <si>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</si>
  <si>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</si>
  <si>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</si>
  <si>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</si>
  <si>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</si>
  <si>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</si>
  <si>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</si>
  <si>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</si>
  <si>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</si>
  <si>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</si>
  <si>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</si>
  <si>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</si>
  <si>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</si>
  <si>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</si>
  <si>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</si>
  <si>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</si>
  <si>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</si>
  <si>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</si>
  <si>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</si>
  <si>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</si>
  <si>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</si>
  <si>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</si>
  <si>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</si>
  <si>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</si>
  <si>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</si>
  <si>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</si>
  <si>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</si>
  <si>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</si>
  <si>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</si>
  <si>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</si>
  <si>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</si>
  <si>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</si>
  <si>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</si>
  <si>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</si>
  <si>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</si>
  <si>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</si>
  <si>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</si>
  <si>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</si>
  <si>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</si>
  <si>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</si>
  <si>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</si>
  <si>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</si>
  <si>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</si>
  <si>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</si>
  <si>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</si>
  <si>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</si>
  <si>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</si>
  <si>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</si>
  <si>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</si>
  <si>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</si>
  <si>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</si>
  <si>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</si>
  <si>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</si>
  <si>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</si>
  <si>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</si>
  <si>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</si>
  <si>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</si>
  <si>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</si>
  <si>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</si>
  <si>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</si>
  <si>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</si>
  <si>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</si>
  <si>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</si>
  <si>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</si>
  <si>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</si>
  <si>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</si>
  <si>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</si>
  <si>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</si>
  <si>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</si>
  <si>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</si>
  <si>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</si>
  <si>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</si>
  <si>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</si>
  <si>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</si>
  <si>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</si>
  <si>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</si>
  <si>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</si>
  <si>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</si>
  <si>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</si>
  <si>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</si>
  <si>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</si>
  <si>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</si>
  <si>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</si>
  <si>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</si>
  <si>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</si>
  <si>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</si>
  <si>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</si>
  <si>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</si>
  <si>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</si>
  <si>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</si>
  <si>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</si>
  <si>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</si>
  <si>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</si>
  <si>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</si>
  <si>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</si>
  <si>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</si>
  <si>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</si>
  <si>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</si>
  <si>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</si>
  <si>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</si>
  <si>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</si>
  <si>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</si>
  <si>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</si>
  <si>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</si>
  <si>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</si>
  <si>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</si>
  <si>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</si>
  <si>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</si>
  <si>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</si>
  <si>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</si>
  <si>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</si>
  <si>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</si>
  <si>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</si>
  <si>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</si>
  <si>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</si>
  <si>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</si>
  <si>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</si>
  <si>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</si>
  <si>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</si>
  <si>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</si>
  <si>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</si>
  <si>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</si>
  <si>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</si>
  <si>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</si>
  <si>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</si>
  <si>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</si>
  <si>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</si>
  <si>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</si>
  <si>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</si>
  <si>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</si>
  <si>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</si>
  <si>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</si>
  <si>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</si>
  <si>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</si>
  <si>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</si>
  <si>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</si>
  <si>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</si>
  <si>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</si>
  <si>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</si>
  <si>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</si>
  <si>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</si>
  <si>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</si>
  <si>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</si>
  <si>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</si>
  <si>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</si>
  <si>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</si>
  <si>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</si>
  <si>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</si>
  <si>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</si>
  <si>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</si>
  <si>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</si>
  <si>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</si>
  <si>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</si>
  <si>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</si>
  <si>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</si>
  <si>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</si>
  <si>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</si>
  <si>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</si>
  <si>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</si>
  <si>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</si>
  <si>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</si>
  <si>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</si>
  <si>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</si>
  <si>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</si>
  <si>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</si>
  <si>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</si>
  <si>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</si>
  <si>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</si>
  <si>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</si>
  <si>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</si>
  <si>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</si>
  <si>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</si>
  <si>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</si>
  <si>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</si>
  <si>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</si>
  <si>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</si>
  <si>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</si>
  <si>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</si>
  <si>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</si>
  <si>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</si>
  <si>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</si>
  <si>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</si>
  <si>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</si>
  <si>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</si>
  <si>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</si>
  <si>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</si>
  <si>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</si>
  <si>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</si>
  <si>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</si>
  <si>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</si>
  <si>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</si>
  <si>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</si>
  <si>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</si>
  <si>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</si>
  <si>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</si>
  <si>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</si>
  <si>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</si>
  <si>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</si>
  <si>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</si>
  <si>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</si>
  <si>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</si>
  <si>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</si>
  <si>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</si>
  <si>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</si>
  <si>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</si>
  <si>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</si>
  <si>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</si>
  <si>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</si>
  <si>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</si>
  <si>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</si>
  <si>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</si>
  <si>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</si>
  <si>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</si>
  <si>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</si>
  <si>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</si>
  <si>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</si>
  <si>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</si>
  <si>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</si>
  <si>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</si>
  <si>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</si>
  <si>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</si>
  <si>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</si>
  <si>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</si>
  <si>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</si>
  <si>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</si>
  <si>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</si>
  <si>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</si>
  <si>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</si>
  <si>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</si>
  <si>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</si>
  <si>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</si>
  <si>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</si>
  <si>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</si>
  <si>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</si>
  <si>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</si>
  <si>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</si>
  <si>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</si>
  <si>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</si>
  <si>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</si>
  <si>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</si>
  <si>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</si>
  <si>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</si>
  <si>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</si>
  <si>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</si>
  <si>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</si>
  <si>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</si>
  <si>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</si>
  <si>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</si>
  <si>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</si>
  <si>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</si>
  <si>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</si>
  <si>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</si>
  <si>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</si>
  <si>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</si>
  <si>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</si>
  <si>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</si>
  <si>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</si>
  <si>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</si>
  <si>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</si>
  <si>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</si>
  <si>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</si>
  <si>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</si>
  <si>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</si>
  <si>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</si>
  <si>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</si>
  <si>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</si>
  <si>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</si>
  <si>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</si>
  <si>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</si>
  <si>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</si>
  <si>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</si>
  <si>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</si>
  <si>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</si>
  <si>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</si>
  <si>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</si>
  <si>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</si>
  <si>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</si>
  <si>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</si>
  <si>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</si>
  <si>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</si>
  <si>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</si>
  <si>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</si>
  <si>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</si>
  <si>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</si>
  <si>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</si>
  <si>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</si>
  <si>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</si>
  <si>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</si>
  <si>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</si>
  <si>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</si>
  <si>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</si>
  <si>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</si>
  <si>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</si>
  <si>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</si>
  <si>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</si>
  <si>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</si>
  <si>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</si>
  <si>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</si>
  <si>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</si>
  <si>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</si>
  <si>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</si>
  <si>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</si>
  <si>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</si>
  <si>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</si>
  <si>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</si>
  <si>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</si>
  <si>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</si>
  <si>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</si>
  <si>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</si>
  <si>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</si>
  <si>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</si>
  <si>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</si>
  <si>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</si>
  <si>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</si>
  <si>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</si>
  <si>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</si>
  <si>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</si>
  <si>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</si>
  <si>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</si>
  <si>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</si>
  <si>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</si>
  <si>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</si>
  <si>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</si>
  <si>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</si>
  <si>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</si>
  <si>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</si>
  <si>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</si>
  <si>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</si>
  <si>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</si>
  <si>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</si>
  <si>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</si>
  <si>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</si>
  <si>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</si>
  <si>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</si>
  <si>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</si>
  <si>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</si>
  <si>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</si>
  <si>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</si>
  <si>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</si>
  <si>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</si>
  <si>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</si>
  <si>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</si>
  <si>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</si>
  <si>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</si>
  <si>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</si>
  <si>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</si>
  <si>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</si>
  <si>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</si>
  <si>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</si>
  <si>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</si>
  <si>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</si>
  <si>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</si>
  <si>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</si>
  <si>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</si>
  <si>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</si>
  <si>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</si>
  <si>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</si>
  <si>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</si>
  <si>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</si>
  <si>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</si>
  <si>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</si>
  <si>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</si>
  <si>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</si>
  <si>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</si>
  <si>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</si>
  <si>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</si>
  <si>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</si>
  <si>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</si>
  <si>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</si>
  <si>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</si>
  <si>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</si>
  <si>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</si>
  <si>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</si>
  <si>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</si>
  <si>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</si>
  <si>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</si>
  <si>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</si>
  <si>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</si>
  <si>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</si>
  <si>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</si>
  <si>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</si>
  <si>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</si>
  <si>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</si>
  <si>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</si>
  <si>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</si>
  <si>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</si>
  <si>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</si>
  <si>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</si>
  <si>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</si>
  <si>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</si>
  <si>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</si>
  <si>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</si>
  <si>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</si>
  <si>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</si>
  <si>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</si>
  <si>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</si>
  <si>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</si>
  <si>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</si>
  <si>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</si>
  <si>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</si>
  <si>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</si>
  <si>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</si>
  <si>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</si>
  <si>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</si>
  <si>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</si>
  <si>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</si>
  <si>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</si>
  <si>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</si>
  <si>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</si>
  <si>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</si>
  <si>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</si>
  <si>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</si>
  <si>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</si>
  <si>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</si>
  <si>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</si>
  <si>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</si>
  <si>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</si>
  <si>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</si>
  <si>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</si>
  <si>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</si>
  <si>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</si>
  <si>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</si>
  <si>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</si>
  <si>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</si>
  <si>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</si>
  <si>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</si>
  <si>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</si>
  <si>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</si>
  <si>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</si>
  <si>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</si>
  <si>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</si>
  <si>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</si>
  <si>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</si>
  <si>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</si>
  <si>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</si>
  <si>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</si>
  <si>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</si>
  <si>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</si>
  <si>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</si>
  <si>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</si>
  <si>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</si>
  <si>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</si>
  <si>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</si>
  <si>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</si>
  <si>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</si>
  <si>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</si>
  <si>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</si>
  <si>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</si>
  <si>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</si>
  <si>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</si>
  <si>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</si>
  <si>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</si>
  <si>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</si>
  <si>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</si>
  <si>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</si>
  <si>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</si>
  <si>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</si>
  <si>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</si>
  <si>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</si>
  <si>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</si>
  <si>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</si>
  <si>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</si>
  <si>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</si>
  <si>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</si>
  <si>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</si>
  <si>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</si>
  <si>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</si>
  <si>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</si>
  <si>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</si>
  <si>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</si>
  <si>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</si>
  <si>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</si>
  <si>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</si>
  <si>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</si>
  <si>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</si>
  <si>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</si>
  <si>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</si>
  <si>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</si>
  <si>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</si>
  <si>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</si>
  <si>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</si>
  <si>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</si>
  <si>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</si>
  <si>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</si>
  <si>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</si>
  <si>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</si>
  <si>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</si>
  <si>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</si>
  <si>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</si>
  <si>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</si>
  <si>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</si>
  <si>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</si>
  <si>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</si>
  <si>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</si>
  <si>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</si>
  <si>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</si>
  <si>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</si>
  <si>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</si>
  <si>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</si>
  <si>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</si>
  <si>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</si>
  <si>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</si>
  <si>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</si>
  <si>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</si>
  <si>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</si>
  <si>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</si>
  <si>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</si>
  <si>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</si>
  <si>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</si>
  <si>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</si>
  <si>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</si>
  <si>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</si>
  <si>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</si>
  <si>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</si>
  <si>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</si>
  <si>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</si>
  <si>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</si>
  <si>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</si>
  <si>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</si>
  <si>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</si>
  <si>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</si>
  <si>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</si>
  <si>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</si>
  <si>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</si>
  <si>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</si>
  <si>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</si>
  <si>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</si>
  <si>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</si>
  <si>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</si>
  <si>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</si>
  <si>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</si>
  <si>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</si>
  <si>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</si>
  <si>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</si>
  <si>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</si>
  <si>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</si>
  <si>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</si>
  <si>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</si>
  <si>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</si>
  <si>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</si>
  <si>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</si>
  <si>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</si>
  <si>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</si>
  <si>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</si>
  <si>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</si>
  <si>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</si>
  <si>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</si>
  <si>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</si>
  <si>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</si>
  <si>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</si>
  <si>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</si>
  <si>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</si>
  <si>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</si>
  <si>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</si>
  <si>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</si>
  <si>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</si>
  <si>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</si>
  <si>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</si>
  <si>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</si>
  <si>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</si>
  <si>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</si>
  <si>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</si>
  <si>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</si>
  <si>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</si>
  <si>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</si>
  <si>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</si>
  <si>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</si>
  <si>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</si>
  <si>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</si>
  <si>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</si>
  <si>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</si>
  <si>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</si>
  <si>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</si>
  <si>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</si>
  <si>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</si>
  <si>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</si>
  <si>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</si>
  <si>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</si>
  <si>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</si>
  <si>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</si>
  <si>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</si>
  <si>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</si>
  <si>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</si>
  <si>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</si>
  <si>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</si>
  <si>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</si>
  <si>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</si>
  <si>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</si>
  <si>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</si>
  <si>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</si>
  <si>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</si>
  <si>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</si>
  <si>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</si>
  <si>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</si>
  <si>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</si>
  <si>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</si>
  <si>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</si>
  <si>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</si>
  <si>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</si>
  <si>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</si>
  <si>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</si>
  <si>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</si>
  <si>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</si>
  <si>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</si>
  <si>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</si>
  <si>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</si>
  <si>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</si>
  <si>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</si>
  <si>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</si>
  <si>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</si>
  <si>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</si>
  <si>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</si>
  <si>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</si>
  <si>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</si>
  <si>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</si>
  <si>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</si>
  <si>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</si>
  <si>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</si>
  <si>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</si>
  <si>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</si>
  <si>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</si>
  <si>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</si>
  <si>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</si>
  <si>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</si>
  <si>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</si>
  <si>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</si>
  <si>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</si>
  <si>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</si>
  <si>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</si>
  <si>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</si>
  <si>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</si>
  <si>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</si>
  <si>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</si>
  <si>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</si>
  <si>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</si>
  <si>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</si>
  <si>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</si>
  <si>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</si>
  <si>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</si>
  <si>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</si>
  <si>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</si>
  <si>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</si>
  <si>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</si>
  <si>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</si>
  <si>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</si>
  <si>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</si>
  <si>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</si>
  <si>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</si>
  <si>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</si>
  <si>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</si>
  <si>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</si>
  <si>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</si>
  <si>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</si>
  <si>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</si>
  <si>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</si>
  <si>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</si>
  <si>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</si>
  <si>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</si>
  <si>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</si>
  <si>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</si>
  <si>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</si>
  <si>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</si>
  <si>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</si>
  <si>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</si>
  <si>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</si>
  <si>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</si>
  <si>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</si>
  <si>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</si>
  <si>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</si>
  <si>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</si>
  <si>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</si>
  <si>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</si>
  <si>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</si>
  <si>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</si>
  <si>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</si>
  <si>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</si>
  <si>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</si>
  <si>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</si>
  <si>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</si>
  <si>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</si>
  <si>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</si>
  <si>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</si>
  <si>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</si>
  <si>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</si>
  <si>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</si>
  <si>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</si>
  <si>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</si>
  <si>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</si>
  <si>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</si>
  <si>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</si>
  <si>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</si>
  <si>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</si>
  <si>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</si>
  <si>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</si>
  <si>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</si>
  <si>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</si>
  <si>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</si>
  <si>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</si>
  <si>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</si>
  <si>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</si>
  <si>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</si>
  <si>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</si>
  <si>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</si>
  <si>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</si>
  <si>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</si>
  <si>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</si>
  <si>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</si>
  <si>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</si>
  <si>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</si>
  <si>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</si>
  <si>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</si>
  <si>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</si>
  <si>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</si>
  <si>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</si>
  <si>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</si>
  <si>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</si>
  <si>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</si>
  <si>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</si>
  <si>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</si>
  <si>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</si>
  <si>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</si>
  <si>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</si>
  <si>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</si>
  <si>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</si>
  <si>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</si>
  <si>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</si>
  <si>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</si>
  <si>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</si>
  <si>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</si>
  <si>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</si>
  <si>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</si>
  <si>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</si>
  <si>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</si>
  <si>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</si>
  <si>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</si>
  <si>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</si>
  <si>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</si>
  <si>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</si>
  <si>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</si>
  <si>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</si>
  <si>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</si>
  <si>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</si>
  <si>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</si>
  <si>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</si>
  <si>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</si>
  <si>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</si>
  <si>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</si>
  <si>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</si>
  <si>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</si>
  <si>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</si>
  <si>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</si>
  <si>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</si>
  <si>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</si>
  <si>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</si>
  <si>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</si>
  <si>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</si>
  <si>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</si>
  <si>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</si>
  <si>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</si>
  <si>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</si>
  <si>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</si>
  <si>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</si>
  <si>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</si>
  <si>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</si>
  <si>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</si>
  <si>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</si>
  <si>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</si>
  <si>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</si>
  <si>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</si>
  <si>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</si>
  <si>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</si>
  <si>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</si>
  <si>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</si>
  <si>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</si>
  <si>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</si>
  <si>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</si>
  <si>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</si>
  <si>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</si>
  <si>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</si>
  <si>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</si>
  <si>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</si>
  <si>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</si>
  <si>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</si>
  <si>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</si>
  <si>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</si>
  <si>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</si>
  <si>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</si>
  <si>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</si>
  <si>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</si>
  <si>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</si>
  <si>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</si>
  <si>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</si>
  <si>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</si>
  <si>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</si>
  <si>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</si>
  <si>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</si>
  <si>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</si>
  <si>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</si>
  <si>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</si>
  <si>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</si>
  <si>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</si>
  <si>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</si>
  <si>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</si>
  <si>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</si>
  <si>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</si>
  <si>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</si>
  <si>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</si>
  <si>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</si>
  <si>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</si>
  <si>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</si>
  <si>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</si>
  <si>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</si>
  <si>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</si>
  <si>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</si>
  <si>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</si>
  <si>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</si>
  <si>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</si>
  <si>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</si>
  <si>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</si>
  <si>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</si>
  <si>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</si>
  <si>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</si>
  <si>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</si>
  <si>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</si>
  <si>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</si>
  <si>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</si>
  <si>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</si>
  <si>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</si>
  <si>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</si>
  <si>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</si>
  <si>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</si>
  <si>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</si>
  <si>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</si>
  <si>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</si>
  <si>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</si>
  <si>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</si>
  <si>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</si>
  <si>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</si>
  <si>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</si>
  <si>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</si>
  <si>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</si>
  <si>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</si>
  <si>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</si>
  <si>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</si>
  <si>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</si>
  <si>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</si>
  <si>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</si>
  <si>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</si>
  <si>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</si>
  <si>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</si>
  <si>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</si>
  <si>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</si>
  <si>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</si>
  <si>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</si>
  <si>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</si>
  <si>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</si>
  <si>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</si>
  <si>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</si>
  <si>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</si>
  <si>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</si>
  <si>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</si>
  <si>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</si>
  <si>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</si>
  <si>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</si>
  <si>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</si>
  <si>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</si>
  <si>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</si>
  <si>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</si>
  <si>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</si>
  <si>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</si>
  <si>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</si>
  <si>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</si>
  <si>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</si>
  <si>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</si>
  <si>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</si>
  <si>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</si>
  <si>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</si>
  <si>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</si>
  <si>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</si>
  <si>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</si>
  <si>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</si>
  <si>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</si>
  <si>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</si>
  <si>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</si>
  <si>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</si>
  <si>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</si>
  <si>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</si>
  <si>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</si>
  <si>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</si>
  <si>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</si>
  <si>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</si>
  <si>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</si>
  <si>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</si>
  <si>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</si>
  <si>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</si>
  <si>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</si>
  <si>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</si>
  <si>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</si>
  <si>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</si>
  <si>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</si>
  <si>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</si>
  <si>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</si>
  <si>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</si>
  <si>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</si>
  <si>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</si>
  <si>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</si>
  <si>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</si>
  <si>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</si>
  <si>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</si>
  <si>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</si>
  <si>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</si>
  <si>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</si>
  <si>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</si>
  <si>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</si>
  <si>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</si>
  <si>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</si>
  <si>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</si>
  <si>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</si>
  <si>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</si>
  <si>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</si>
  <si>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</si>
  <si>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</si>
  <si>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</si>
  <si>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</si>
  <si>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</si>
  <si>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</si>
  <si>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</si>
  <si>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</si>
  <si>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</si>
  <si>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</si>
  <si>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</si>
  <si>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</si>
  <si>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</si>
  <si>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</si>
  <si>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</si>
  <si>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</si>
  <si>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</si>
  <si>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</si>
  <si>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</si>
  <si>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</si>
  <si>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</si>
  <si>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</si>
  <si>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</si>
  <si>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</si>
  <si>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</si>
  <si>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</si>
  <si>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</si>
  <si>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</si>
  <si>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</si>
  <si>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</si>
  <si>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</si>
  <si>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</si>
  <si>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</si>
  <si>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</si>
  <si>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</si>
  <si>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</si>
  <si>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</si>
  <si>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</si>
  <si>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</si>
  <si>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</si>
  <si>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</si>
  <si>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</si>
  <si>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</si>
  <si>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</si>
  <si>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</si>
  <si>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</si>
  <si>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</si>
  <si>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</si>
  <si>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</si>
  <si>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</si>
  <si>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</si>
  <si>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</si>
  <si>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</si>
  <si>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</si>
  <si>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</si>
  <si>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</si>
  <si>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</si>
  <si>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</si>
  <si>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</si>
  <si>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</si>
  <si>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</si>
  <si>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</si>
  <si>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</si>
  <si>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</si>
  <si>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</si>
  <si>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</si>
  <si>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</si>
  <si>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</si>
  <si>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</si>
  <si>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</si>
  <si>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</si>
  <si>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</si>
  <si>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</si>
  <si>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</si>
  <si>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</si>
  <si>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</si>
  <si>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</si>
  <si>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</si>
  <si>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</si>
  <si>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</si>
  <si>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</si>
  <si>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</si>
  <si>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</si>
  <si>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</si>
  <si>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</si>
  <si>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</si>
  <si>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</si>
  <si>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</si>
  <si>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</si>
  <si>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</si>
  <si>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</si>
  <si>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</si>
  <si>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</si>
  <si>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</si>
  <si>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</si>
  <si>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</si>
  <si>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</si>
  <si>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</si>
  <si>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</si>
  <si>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</si>
  <si>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</si>
  <si>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</si>
  <si>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</si>
  <si>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</si>
  <si>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</si>
  <si>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</si>
  <si>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</si>
  <si>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</si>
  <si>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</si>
  <si>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</si>
  <si>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</si>
  <si>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</si>
  <si>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</si>
  <si>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</si>
  <si>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</si>
  <si>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</si>
  <si>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</si>
  <si>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</si>
  <si>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</si>
  <si>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</si>
  <si>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</si>
  <si>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</si>
  <si>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</si>
  <si>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</si>
  <si>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</si>
  <si>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</si>
  <si>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</si>
  <si>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</si>
  <si>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</si>
  <si>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</si>
  <si>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</si>
  <si>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</si>
  <si>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</si>
  <si>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</si>
  <si>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</si>
  <si>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</si>
  <si>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</si>
  <si>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</si>
  <si>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</si>
  <si>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</si>
  <si>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</si>
  <si>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</si>
  <si>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</si>
  <si>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</si>
  <si>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</si>
  <si>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</si>
  <si>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</si>
  <si>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</si>
  <si>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</si>
  <si>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</si>
  <si>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</si>
  <si>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</si>
  <si>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</si>
  <si>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</si>
  <si>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</si>
  <si>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</si>
  <si>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</si>
  <si>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</si>
  <si>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</si>
  <si>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</si>
  <si>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</si>
  <si>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</si>
  <si>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</si>
  <si>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</si>
  <si>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</si>
  <si>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</si>
  <si>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</si>
  <si>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</si>
  <si>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</si>
  <si>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</si>
  <si>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</si>
  <si>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</si>
  <si>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</si>
  <si>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</si>
  <si>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</si>
  <si>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</si>
  <si>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</si>
  <si>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</si>
  <si>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</si>
  <si>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</si>
  <si>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</si>
  <si>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</si>
  <si>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</si>
  <si>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</si>
  <si>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</si>
  <si>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</si>
  <si>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</si>
  <si>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</si>
  <si>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</si>
  <si>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</si>
  <si>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</si>
  <si>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</si>
  <si>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</si>
  <si>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</si>
  <si>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</si>
  <si>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</si>
  <si>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</si>
  <si>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</si>
  <si>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</si>
  <si>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</si>
  <si>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</si>
  <si>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</si>
  <si>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</si>
  <si>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</si>
  <si>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</si>
  <si>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</si>
  <si>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</si>
  <si>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</si>
  <si>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</si>
  <si>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</si>
  <si>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</si>
  <si>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</si>
  <si>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</si>
  <si>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</si>
  <si>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</si>
  <si>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</si>
  <si>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</si>
  <si>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</si>
  <si>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</si>
  <si>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</si>
  <si>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</si>
  <si>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</si>
  <si>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</si>
  <si>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</si>
  <si>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</si>
  <si>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</si>
  <si>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</si>
  <si>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</si>
  <si>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</si>
  <si>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</si>
  <si>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</si>
  <si>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</si>
  <si>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</si>
  <si>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</si>
  <si>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</si>
  <si>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</si>
  <si>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</si>
  <si>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</si>
  <si>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</si>
  <si>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</si>
  <si>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</si>
  <si>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</si>
  <si>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</si>
  <si>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</si>
  <si>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</si>
  <si>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</si>
  <si>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</si>
  <si>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</si>
  <si>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</si>
  <si>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</si>
  <si>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</si>
  <si>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</si>
  <si>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</si>
  <si>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</si>
  <si>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</si>
  <si>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</si>
  <si>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</si>
  <si>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</si>
  <si>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</si>
  <si>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</si>
  <si>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</si>
  <si>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</si>
  <si>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</si>
  <si>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</si>
  <si>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</si>
  <si>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</si>
  <si>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</si>
  <si>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</si>
  <si>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</si>
  <si>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</si>
  <si>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</si>
  <si>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</si>
  <si>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</si>
  <si>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</si>
  <si>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</si>
  <si>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</si>
  <si>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</si>
  <si>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</si>
  <si>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</si>
  <si>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</si>
  <si>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</si>
  <si>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</si>
  <si>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</si>
  <si>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</si>
  <si>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</si>
  <si>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</si>
  <si>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</si>
  <si>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</si>
  <si>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</si>
  <si>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</si>
  <si>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</si>
  <si>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</si>
  <si>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</si>
  <si>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</si>
  <si>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</si>
  <si>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</si>
  <si>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</si>
  <si>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</si>
  <si>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</si>
  <si>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</si>
  <si>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</si>
  <si>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</si>
  <si>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</si>
  <si>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</si>
  <si>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</si>
  <si>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</si>
  <si>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</si>
  <si>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</si>
  <si>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</si>
  <si>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</si>
  <si>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</si>
  <si>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</si>
  <si>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</si>
  <si>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</si>
  <si>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</si>
  <si>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</si>
  <si>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</si>
  <si>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</si>
  <si>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</si>
  <si>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</si>
  <si>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</si>
  <si>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</si>
  <si>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</si>
  <si>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</si>
  <si>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</si>
  <si>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</si>
  <si>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</si>
  <si>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</si>
  <si>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</si>
  <si>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</si>
  <si>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</si>
  <si>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</si>
  <si>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</si>
  <si>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</si>
  <si>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</si>
  <si>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</si>
  <si>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</si>
  <si>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</si>
  <si>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</si>
  <si>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</si>
  <si>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</si>
  <si>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</si>
  <si>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</si>
  <si>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</si>
  <si>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</si>
  <si>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</si>
  <si>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</si>
  <si>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</si>
  <si>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</si>
  <si>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</si>
  <si>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</si>
  <si>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</si>
  <si>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</si>
  <si>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</si>
  <si>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</si>
  <si>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</si>
  <si>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</si>
  <si>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</si>
  <si>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</si>
  <si>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</si>
  <si>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</si>
  <si>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</si>
  <si>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</si>
  <si>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</si>
  <si>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</si>
  <si>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</si>
  <si>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</si>
  <si>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</si>
  <si>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</si>
  <si>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</si>
  <si>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</si>
  <si>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</si>
  <si>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</si>
  <si>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</si>
  <si>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</si>
  <si>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</si>
  <si>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</si>
  <si>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</si>
  <si>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</si>
  <si>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</si>
  <si>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</si>
  <si>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</si>
  <si>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</si>
  <si>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</si>
  <si>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</si>
  <si>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</si>
  <si>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</si>
  <si>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</si>
  <si>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</si>
  <si>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</si>
  <si>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</si>
  <si>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</si>
  <si>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</si>
  <si>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</si>
  <si>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</si>
  <si>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</si>
  <si>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</si>
  <si>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</si>
  <si>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</si>
  <si>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</si>
  <si>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</si>
  <si>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</si>
  <si>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</si>
  <si>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</si>
  <si>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</si>
  <si>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</si>
  <si>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</si>
  <si>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</si>
  <si>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</si>
  <si>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</si>
  <si>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</si>
  <si>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</si>
  <si>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</si>
  <si>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</si>
  <si>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</si>
  <si>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</si>
  <si>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</si>
  <si>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</si>
  <si>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</si>
  <si>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</si>
  <si>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</si>
  <si>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</si>
  <si>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</si>
  <si>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</si>
  <si>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</si>
  <si>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</si>
  <si>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</si>
  <si>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</si>
  <si>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</si>
  <si>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</si>
  <si>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</si>
  <si>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</si>
  <si>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</si>
  <si>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</si>
  <si>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</si>
  <si>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</si>
  <si>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</si>
  <si>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</si>
  <si>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</si>
  <si>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</si>
  <si>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</si>
  <si>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</si>
  <si>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</si>
  <si>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</si>
  <si>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</si>
  <si>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</si>
  <si>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</si>
  <si>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</si>
  <si>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</si>
  <si>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</si>
  <si>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</si>
  <si>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</si>
  <si>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</si>
  <si>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</si>
  <si>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</si>
  <si>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</si>
  <si>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</si>
  <si>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</si>
  <si>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</si>
  <si>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</si>
  <si>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</si>
  <si>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</si>
  <si>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</si>
  <si>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</si>
  <si>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</si>
  <si>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</si>
  <si>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</si>
  <si>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</si>
  <si>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</si>
  <si>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</si>
  <si>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</si>
  <si>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</si>
  <si>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</si>
  <si>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</si>
  <si>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</si>
  <si>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</si>
  <si>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</si>
  <si>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</si>
  <si>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</si>
  <si>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</si>
  <si>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</si>
  <si>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</si>
  <si>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</si>
  <si>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</si>
  <si>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</si>
  <si>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</si>
  <si>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</si>
  <si>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</si>
  <si>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</si>
  <si>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</si>
  <si>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</si>
  <si>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</si>
  <si>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</si>
  <si>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</si>
  <si>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</si>
  <si>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</si>
  <si>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</si>
  <si>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</si>
  <si>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</si>
  <si>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</si>
  <si>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</si>
  <si>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</si>
  <si>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</si>
  <si>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</si>
  <si>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</si>
  <si>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</si>
  <si>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</si>
  <si>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</si>
  <si>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</si>
  <si>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</si>
  <si>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</si>
  <si>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</si>
  <si>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</si>
  <si>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</si>
  <si>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</si>
  <si>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</si>
  <si>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</si>
  <si>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</si>
  <si>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</si>
  <si>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</si>
  <si>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</si>
  <si>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</si>
  <si>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</si>
  <si>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</si>
  <si>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</si>
  <si>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</si>
  <si>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</si>
  <si>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</si>
  <si>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</si>
  <si>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</si>
  <si>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</si>
  <si>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</si>
  <si>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</si>
  <si>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</si>
  <si>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</si>
  <si>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</si>
  <si>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</si>
  <si>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</si>
  <si>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</si>
  <si>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</si>
  <si>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</si>
  <si>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</si>
  <si>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</si>
  <si>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</si>
  <si>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</si>
  <si>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</si>
  <si>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</si>
  <si>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</si>
  <si>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</si>
  <si>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</si>
  <si>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</si>
  <si>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</si>
  <si>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</si>
  <si>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</si>
  <si>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</si>
  <si>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</si>
  <si>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</si>
  <si>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</si>
  <si>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</si>
  <si>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</si>
  <si>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</si>
  <si>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</si>
  <si>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</si>
  <si>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</si>
  <si>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</si>
  <si>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</si>
  <si>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</si>
  <si>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</si>
  <si>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</si>
  <si>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</si>
  <si>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</si>
  <si>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</si>
  <si>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</si>
  <si>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</si>
  <si>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</si>
  <si>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</si>
  <si>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</si>
  <si>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</si>
  <si>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</si>
  <si>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</si>
  <si>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</si>
  <si>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</si>
  <si>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</si>
  <si>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</si>
  <si>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</si>
  <si>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</si>
  <si>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</si>
  <si>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</si>
  <si>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</si>
  <si>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</si>
  <si>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</si>
  <si>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</si>
  <si>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</si>
  <si>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</si>
  <si>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</si>
  <si>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</si>
  <si>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</si>
  <si>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</si>
  <si>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</si>
  <si>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</si>
  <si>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</si>
  <si>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</si>
  <si>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</si>
  <si>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</si>
  <si>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</si>
  <si>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</si>
  <si>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</si>
  <si>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</si>
  <si>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</si>
  <si>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</si>
  <si>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</si>
  <si>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</si>
  <si>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</si>
  <si>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</si>
  <si>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</si>
  <si>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</si>
  <si>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</si>
  <si>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</si>
  <si>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</si>
  <si>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</si>
  <si>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</si>
  <si>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</si>
  <si>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</si>
  <si>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</si>
  <si>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</si>
  <si>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</si>
  <si>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</si>
  <si>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</si>
  <si>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</si>
  <si>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</si>
  <si>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</si>
  <si>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</si>
  <si>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</si>
  <si>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</si>
  <si>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</si>
  <si>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</si>
  <si>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</si>
  <si>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</si>
  <si>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</si>
  <si>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</si>
  <si>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</si>
  <si>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</si>
  <si>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</si>
  <si>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</si>
  <si>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</si>
  <si>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</si>
  <si>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</si>
  <si>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</si>
  <si>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</si>
  <si>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</si>
  <si>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</si>
  <si>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</si>
  <si>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</si>
  <si>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</si>
  <si>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</si>
  <si>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</si>
  <si>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</si>
  <si>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</si>
  <si>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</si>
  <si>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</si>
  <si>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</si>
  <si>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</si>
  <si>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</si>
  <si>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</si>
  <si>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</si>
  <si>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</si>
  <si>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</si>
  <si>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</si>
  <si>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</si>
  <si>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</si>
  <si>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</si>
  <si>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</si>
  <si>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</si>
  <si>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</si>
  <si>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</si>
  <si>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</si>
  <si>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</si>
  <si>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</si>
  <si>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</si>
  <si>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</si>
  <si>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</si>
  <si>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</si>
  <si>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</si>
  <si>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</si>
  <si>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</si>
  <si>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</si>
  <si>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</si>
  <si>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</si>
  <si>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</si>
  <si>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</si>
  <si>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</si>
  <si>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</si>
  <si>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</si>
  <si>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</si>
  <si>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</si>
  <si>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</si>
  <si>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</si>
  <si>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</si>
  <si>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</si>
  <si>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</si>
  <si>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</si>
  <si>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</si>
  <si>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</si>
  <si>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</si>
  <si>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</si>
  <si>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</si>
  <si>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</si>
  <si>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</si>
  <si>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</si>
  <si>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</si>
  <si>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</si>
  <si>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</si>
  <si>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</si>
  <si>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</si>
  <si>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</si>
  <si>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</si>
  <si>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</si>
  <si>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</si>
  <si>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</si>
  <si>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</si>
  <si>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</si>
  <si>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</si>
  <si>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</si>
  <si>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</si>
  <si>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</si>
  <si>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</si>
  <si>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</si>
  <si>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</si>
  <si>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</si>
  <si>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</si>
  <si>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</si>
  <si>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</si>
  <si>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</si>
  <si>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</si>
  <si>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</si>
  <si>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</si>
  <si>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</si>
  <si>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</si>
  <si>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</si>
  <si>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</si>
  <si>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</si>
  <si>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</si>
  <si>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</si>
  <si>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</si>
  <si>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</si>
  <si>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</si>
  <si>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</si>
  <si>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</si>
  <si>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</si>
  <si>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</si>
  <si>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</si>
  <si>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</si>
  <si>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</si>
  <si>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</si>
  <si>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</si>
  <si>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</si>
  <si>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</si>
  <si>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</si>
  <si>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</si>
  <si>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</si>
  <si>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</si>
  <si>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</si>
  <si>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</si>
  <si>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</si>
  <si>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</si>
  <si>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</si>
  <si>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</si>
  <si>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</si>
  <si>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</si>
  <si>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</si>
  <si>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</si>
  <si>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</si>
  <si>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</si>
  <si>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</si>
  <si>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</si>
  <si>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</si>
  <si>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</si>
  <si>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</si>
  <si>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</si>
  <si>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</si>
  <si>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</si>
  <si>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</si>
  <si>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</si>
  <si>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</si>
  <si>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</si>
  <si>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</si>
  <si>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</si>
  <si>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</si>
  <si>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</si>
  <si>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</si>
  <si>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</si>
  <si>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</si>
  <si>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</si>
  <si>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</si>
  <si>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</si>
  <si>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</si>
  <si>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</si>
  <si>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</si>
  <si>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</si>
  <si>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</si>
  <si>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</si>
  <si>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</si>
  <si>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</si>
  <si>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</si>
  <si>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</si>
  <si>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</si>
  <si>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</si>
  <si>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</si>
  <si>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</si>
  <si>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</si>
  <si>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</si>
  <si>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</si>
  <si>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</si>
  <si>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</si>
  <si>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</si>
  <si>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</si>
  <si>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</si>
  <si>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</si>
  <si>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</si>
  <si>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</si>
  <si>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</si>
  <si>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</si>
  <si>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</si>
  <si>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</si>
  <si>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</si>
  <si>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</si>
  <si>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</si>
  <si>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</si>
  <si>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</si>
  <si>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</si>
  <si>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</si>
  <si>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</si>
  <si>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</si>
  <si>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</si>
  <si>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</si>
  <si>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</si>
  <si>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</si>
  <si>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</si>
  <si>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</si>
  <si>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</si>
  <si>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</si>
  <si>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</si>
  <si>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</si>
  <si>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</si>
  <si>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</si>
  <si>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</si>
  <si>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</si>
  <si>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</si>
  <si>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</si>
  <si>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</si>
  <si>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</si>
  <si>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</si>
  <si>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</si>
  <si>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</si>
  <si>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</si>
  <si>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</si>
  <si>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</si>
  <si>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</si>
  <si>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</si>
  <si>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</si>
  <si>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</si>
  <si>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</si>
  <si>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</si>
  <si>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</si>
  <si>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</si>
  <si>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</si>
  <si>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</si>
  <si>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</si>
  <si>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</si>
  <si>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</si>
  <si>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</si>
  <si>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</si>
  <si>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</si>
  <si>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</si>
  <si>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</si>
  <si>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</si>
  <si>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</si>
  <si>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</si>
  <si>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</si>
  <si>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</si>
  <si>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</si>
  <si>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</si>
  <si>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</si>
  <si>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</si>
  <si>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</si>
  <si>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</si>
  <si>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</si>
  <si>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</si>
  <si>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</si>
  <si>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</si>
  <si>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</si>
  <si>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</si>
  <si>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</si>
  <si>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</si>
  <si>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</si>
  <si>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</si>
  <si>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</si>
  <si>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</si>
  <si>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</si>
  <si>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</si>
  <si>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</si>
  <si>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</si>
  <si>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</si>
  <si>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</si>
  <si>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</si>
  <si>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</si>
  <si>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</si>
  <si>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</si>
  <si>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</si>
  <si>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</si>
  <si>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</si>
  <si>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</si>
  <si>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</si>
  <si>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</si>
  <si>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</si>
  <si>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</si>
  <si>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</si>
  <si>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</si>
  <si>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</si>
  <si>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</si>
  <si>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</si>
  <si>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</si>
  <si>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</si>
  <si>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</si>
  <si>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</si>
  <si>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</si>
  <si>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</si>
  <si>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</si>
  <si>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</si>
  <si>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</si>
  <si>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</si>
  <si>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</si>
  <si>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</si>
  <si>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</si>
  <si>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</si>
  <si>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</si>
  <si>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</si>
  <si>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</si>
  <si>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</si>
  <si>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</si>
  <si>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</si>
  <si>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</si>
  <si>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</si>
  <si>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</si>
  <si>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</si>
  <si>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</si>
  <si>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</si>
  <si>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</si>
  <si>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</si>
  <si>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</si>
  <si>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</si>
  <si>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</si>
  <si>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</si>
  <si>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</si>
  <si>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</si>
  <si>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</si>
  <si>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</si>
  <si>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</si>
  <si>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</si>
  <si>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</si>
  <si>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</si>
  <si>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</si>
  <si>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</si>
  <si>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</si>
  <si>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</si>
  <si>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</si>
  <si>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</si>
  <si>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</si>
  <si>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</si>
  <si>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</si>
  <si>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</si>
  <si>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</si>
  <si>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</si>
  <si>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</si>
  <si>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</si>
  <si>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</si>
  <si>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</si>
  <si>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</si>
  <si>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</si>
  <si>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</si>
  <si>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</si>
  <si>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</si>
  <si>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</si>
  <si>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</si>
  <si>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</si>
  <si>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</si>
  <si>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</si>
  <si>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</si>
  <si>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</si>
  <si>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</si>
  <si>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</si>
  <si>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</si>
  <si>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</si>
  <si>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</si>
  <si>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</si>
  <si>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</si>
  <si>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</si>
  <si>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</si>
  <si>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</si>
  <si>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</si>
  <si>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</si>
  <si>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</si>
  <si>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</si>
  <si>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</si>
  <si>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</si>
  <si>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</si>
  <si>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</si>
  <si>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</si>
  <si>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</si>
  <si>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</si>
  <si>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</si>
  <si>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</si>
  <si>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</si>
  <si>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</si>
  <si>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</si>
  <si>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</si>
  <si>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</si>
  <si>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</si>
  <si>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</si>
  <si>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</si>
  <si>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</si>
  <si>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</si>
  <si>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</si>
  <si>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</si>
  <si>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</si>
  <si>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</si>
  <si>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</si>
  <si>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</si>
  <si>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</si>
  <si>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</si>
  <si>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</si>
  <si>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</si>
  <si>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</si>
  <si>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</si>
  <si>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</si>
  <si>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</si>
  <si>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</si>
  <si>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</si>
  <si>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</si>
  <si>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</si>
  <si>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</si>
  <si>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</si>
  <si>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</si>
  <si>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</si>
  <si>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</si>
  <si>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</si>
  <si>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</si>
  <si>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</si>
  <si>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</si>
  <si>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</si>
  <si>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</si>
  <si>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</si>
  <si>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</si>
  <si>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</si>
  <si>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</si>
  <si>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</si>
  <si>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</si>
  <si>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</si>
  <si>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</si>
  <si>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</si>
  <si>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</si>
  <si>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</si>
  <si>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</si>
  <si>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</si>
  <si>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</si>
  <si>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</si>
  <si>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</si>
  <si>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</si>
  <si>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</si>
  <si>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</si>
  <si>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</si>
  <si>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</si>
  <si>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</si>
  <si>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</si>
  <si>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</si>
  <si>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</si>
  <si>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</si>
  <si>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</si>
  <si>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</si>
  <si>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</si>
  <si>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</si>
  <si>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</si>
  <si>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</si>
  <si>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</si>
  <si>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</si>
  <si>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</si>
  <si>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</si>
  <si>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</si>
  <si>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</si>
  <si>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</si>
  <si>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</si>
  <si>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</si>
  <si>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</si>
  <si>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</si>
  <si>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</si>
  <si>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</si>
  <si>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</si>
  <si>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</si>
  <si>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</si>
  <si>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</si>
  <si>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</si>
  <si>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</si>
  <si>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</si>
  <si>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</si>
  <si>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</si>
  <si>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</si>
  <si>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</si>
  <si>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</si>
  <si>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</si>
  <si>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</si>
  <si>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</si>
  <si>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</si>
  <si>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</si>
  <si>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</si>
  <si>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</si>
  <si>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</si>
  <si>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</si>
  <si>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</si>
  <si>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</si>
  <si>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</si>
  <si>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</si>
  <si>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</si>
  <si>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</si>
  <si>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</si>
  <si>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</si>
  <si>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</si>
  <si>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</si>
  <si>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</si>
  <si>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</si>
  <si>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</si>
  <si>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</si>
  <si>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</si>
  <si>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</si>
  <si>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</si>
  <si>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</si>
  <si>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</si>
  <si>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</si>
  <si>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</si>
  <si>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</si>
  <si>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</si>
  <si>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</si>
  <si>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</si>
  <si>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</si>
  <si>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</si>
  <si>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</si>
  <si>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</si>
  <si>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</si>
  <si>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</si>
  <si>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</si>
  <si>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</si>
  <si>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</si>
  <si>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</si>
  <si>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</si>
  <si>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</si>
  <si>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</si>
  <si>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</si>
  <si>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</si>
  <si>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</si>
  <si>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</si>
  <si>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</si>
  <si>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</si>
  <si>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</si>
  <si>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</si>
  <si>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</si>
  <si>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</si>
  <si>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</si>
  <si>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</si>
  <si>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</si>
  <si>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</si>
  <si>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</si>
  <si>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</si>
  <si>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</si>
  <si>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</si>
  <si>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</si>
  <si>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</si>
  <si>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</si>
  <si>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</si>
  <si>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</si>
  <si>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</si>
  <si>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</si>
  <si>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</si>
  <si>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</si>
  <si>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</si>
  <si>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</si>
  <si>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</si>
  <si>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</si>
  <si>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</si>
  <si>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</si>
  <si>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</si>
  <si>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</si>
  <si>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</si>
  <si>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</si>
  <si>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</si>
  <si>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</si>
  <si>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</si>
  <si>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</si>
  <si>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</si>
  <si>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</si>
  <si>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</si>
  <si>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</si>
  <si>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</si>
  <si>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</si>
  <si>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</si>
  <si>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</si>
  <si>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</si>
  <si>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</si>
  <si>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</si>
  <si>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</si>
  <si>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</si>
  <si>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</si>
  <si>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</si>
  <si>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</si>
  <si>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</si>
  <si>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</si>
  <si>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</si>
  <si>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</si>
  <si>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</si>
  <si>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</si>
  <si>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</si>
  <si>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</si>
  <si>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</si>
  <si>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</si>
  <si>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</si>
  <si>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</si>
  <si>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</si>
  <si>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</si>
  <si>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</si>
  <si>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</si>
  <si>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</si>
  <si>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</si>
  <si>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</si>
  <si>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</si>
  <si>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</si>
  <si>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</si>
  <si>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</si>
  <si>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</si>
  <si>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</si>
  <si>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</si>
  <si>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</si>
  <si>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</si>
  <si>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</si>
  <si>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</si>
  <si>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</si>
  <si>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</si>
  <si>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</si>
  <si>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</si>
  <si>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</si>
  <si>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</si>
  <si>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</si>
  <si>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</si>
  <si>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</si>
  <si>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</si>
  <si>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</si>
  <si>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</si>
  <si>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</si>
  <si>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</si>
  <si>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</si>
  <si>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</si>
  <si>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</si>
  <si>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</si>
  <si>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</si>
  <si>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</si>
  <si>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</si>
  <si>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</si>
  <si>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</si>
  <si>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</si>
  <si>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</si>
  <si>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</si>
  <si>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</si>
  <si>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</si>
  <si>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</si>
  <si>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</si>
  <si>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</si>
  <si>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</si>
  <si>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</si>
  <si>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</si>
  <si>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</si>
  <si>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</si>
  <si>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</si>
  <si>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</si>
  <si>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</si>
  <si>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</si>
  <si>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</si>
  <si>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</si>
  <si>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</si>
  <si>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</si>
  <si>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</si>
  <si>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</si>
  <si>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</si>
  <si>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</si>
  <si>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</si>
  <si>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</si>
  <si>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</si>
  <si>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</si>
  <si>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</si>
  <si>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</si>
  <si>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</si>
  <si>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</si>
  <si>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</si>
  <si>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</si>
  <si>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</si>
  <si>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</si>
  <si>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</si>
  <si>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</si>
  <si>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</si>
  <si>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</si>
  <si>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</si>
  <si>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</si>
  <si>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</si>
  <si>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</si>
  <si>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</si>
  <si>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</si>
  <si>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</si>
  <si>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</si>
  <si>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</si>
  <si>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</si>
  <si>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</si>
  <si>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</si>
  <si>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</si>
  <si>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</si>
  <si>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</si>
  <si>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</si>
  <si>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</si>
  <si>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</si>
  <si>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</si>
  <si>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</si>
  <si>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</si>
  <si>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</si>
  <si>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</si>
  <si>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</si>
  <si>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</si>
  <si>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</si>
  <si>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</si>
  <si>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</si>
  <si>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</si>
  <si>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</si>
  <si>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</si>
  <si>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</si>
  <si>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</si>
  <si>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</si>
  <si>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</si>
  <si>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</si>
  <si>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</si>
  <si>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</si>
  <si>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</si>
  <si>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</si>
  <si>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</si>
  <si>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</si>
  <si>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</si>
  <si>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</si>
  <si>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</si>
  <si>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</si>
  <si>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</si>
  <si>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</si>
  <si>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</si>
  <si>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</si>
  <si>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</si>
  <si>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</si>
  <si>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</si>
  <si>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</si>
  <si>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</si>
  <si>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</si>
  <si>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</si>
  <si>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</si>
  <si>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</si>
  <si>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</si>
  <si>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</si>
  <si>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</si>
  <si>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</si>
  <si>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</si>
  <si>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</si>
  <si>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</si>
  <si>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</si>
  <si>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</si>
  <si>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</si>
  <si>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</si>
  <si>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</si>
  <si>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</si>
  <si>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</si>
  <si>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</si>
  <si>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</si>
  <si>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</si>
  <si>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</si>
  <si>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</si>
  <si>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</si>
  <si>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</si>
  <si>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</si>
  <si>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</si>
  <si>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</si>
  <si>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</si>
  <si>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</si>
  <si>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</si>
  <si>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</si>
  <si>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</si>
  <si>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</si>
  <si>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</si>
  <si>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</si>
  <si>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</si>
  <si>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</si>
  <si>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</si>
  <si>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</si>
  <si>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</si>
  <si>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</si>
  <si>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</si>
  <si>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</si>
  <si>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</si>
  <si>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</si>
  <si>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</si>
  <si>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</si>
  <si>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</si>
  <si>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</si>
  <si>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</si>
  <si>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</si>
  <si>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</si>
  <si>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</si>
  <si>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</si>
  <si>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</si>
  <si>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</si>
  <si>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</si>
  <si>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</si>
  <si>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</si>
  <si>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</si>
  <si>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</si>
  <si>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</si>
  <si>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</si>
  <si>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</si>
  <si>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</si>
  <si>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</si>
  <si>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</si>
  <si>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</si>
  <si>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</si>
  <si>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</si>
  <si>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</si>
  <si>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</si>
  <si>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</si>
  <si>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</si>
  <si>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</si>
  <si>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</si>
  <si>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</si>
  <si>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</si>
  <si>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</si>
  <si>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</si>
  <si>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</si>
  <si>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</si>
  <si>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</si>
  <si>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</si>
  <si>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</si>
  <si>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</si>
  <si>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</si>
  <si>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</si>
  <si>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</si>
  <si>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</si>
  <si>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</si>
  <si>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</si>
  <si>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</si>
  <si>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</si>
  <si>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</si>
  <si>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</si>
  <si>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</si>
  <si>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</si>
  <si>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</si>
  <si>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</si>
  <si>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</si>
  <si>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</si>
  <si>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</si>
  <si>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</si>
  <si>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</si>
  <si>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</si>
  <si>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</si>
  <si>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</si>
  <si>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</si>
  <si>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</si>
  <si>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</si>
  <si>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</si>
  <si>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</si>
  <si>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</si>
  <si>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</si>
  <si>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</si>
  <si>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</si>
  <si>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</si>
  <si>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</si>
  <si>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</si>
  <si>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</si>
  <si>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</si>
  <si>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</si>
  <si>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</si>
  <si>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</si>
  <si>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</si>
  <si>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</si>
  <si>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</si>
  <si>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</si>
  <si>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</si>
  <si>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</si>
  <si>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</si>
  <si>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</si>
  <si>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</si>
  <si>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</si>
  <si>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</si>
  <si>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</si>
  <si>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</si>
  <si>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</si>
  <si>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</si>
  <si>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</si>
  <si>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</si>
  <si>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</si>
  <si>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</si>
  <si>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</si>
  <si>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</si>
  <si>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</si>
  <si>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</si>
  <si>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</si>
  <si>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</si>
  <si>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</si>
  <si>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</si>
  <si>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</si>
  <si>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</si>
  <si>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</si>
  <si>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</si>
  <si>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</si>
  <si>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</si>
  <si>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</si>
  <si>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</si>
  <si>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</si>
  <si>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</si>
  <si>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</si>
  <si>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</si>
  <si>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</si>
  <si>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</si>
  <si>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</si>
  <si>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</si>
  <si>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</si>
  <si>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</si>
  <si>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</si>
  <si>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</si>
  <si>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</si>
  <si>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</si>
  <si>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</si>
  <si>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</si>
  <si>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</si>
  <si>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</si>
  <si>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</si>
  <si>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</si>
  <si>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</si>
  <si>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</si>
  <si>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</si>
  <si>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</si>
  <si>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</si>
  <si>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</si>
  <si>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</si>
  <si>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</si>
  <si>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</si>
  <si>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</si>
  <si>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</si>
  <si>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</si>
  <si>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</si>
  <si>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</si>
  <si>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</si>
  <si>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</si>
  <si>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</si>
  <si>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</si>
  <si>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</si>
  <si>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</si>
  <si>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</si>
  <si>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</si>
  <si>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</si>
  <si>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</si>
  <si>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</si>
  <si>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</si>
  <si>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</si>
  <si>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</si>
  <si>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</si>
  <si>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</si>
  <si>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</si>
  <si>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</si>
  <si>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</si>
  <si>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</si>
  <si>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</si>
  <si>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</si>
  <si>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</si>
  <si>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</si>
  <si>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</si>
  <si>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</si>
  <si>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</si>
  <si>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</si>
  <si>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</si>
  <si>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</si>
  <si>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</si>
  <si>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</si>
  <si>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</si>
  <si>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</si>
  <si>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</si>
  <si>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</si>
  <si>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</si>
  <si>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</si>
  <si>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</si>
  <si>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</si>
  <si>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</si>
  <si>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</si>
  <si>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</si>
  <si>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</si>
  <si>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</si>
  <si>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</si>
  <si>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</si>
  <si>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</si>
  <si>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</si>
  <si>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</si>
  <si>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</si>
  <si>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</si>
  <si>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</si>
  <si>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</si>
  <si>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</si>
  <si>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</si>
  <si>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</si>
  <si>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</si>
  <si>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</si>
  <si>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</si>
  <si>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</si>
  <si>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</si>
  <si>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</si>
  <si>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</si>
  <si>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</si>
  <si>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</si>
  <si>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</si>
  <si>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</si>
  <si>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</si>
  <si>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</si>
  <si>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</si>
  <si>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</si>
  <si>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</si>
  <si>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</si>
  <si>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</si>
  <si>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</si>
  <si>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</si>
  <si>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</si>
  <si>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</si>
  <si>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</si>
  <si>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</si>
  <si>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</si>
  <si>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</si>
  <si>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</si>
  <si>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</si>
  <si>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</si>
  <si>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</si>
  <si>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</si>
  <si>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</si>
  <si>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</si>
  <si>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</si>
  <si>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</si>
  <si>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</si>
  <si>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</si>
  <si>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</si>
  <si>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</si>
  <si>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</si>
  <si>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</si>
  <si>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</si>
  <si>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</si>
  <si>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</si>
  <si>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</si>
  <si>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</si>
  <si>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</si>
  <si>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</si>
  <si>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</si>
  <si>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</si>
  <si>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</si>
  <si>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</si>
  <si>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</si>
  <si>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</si>
  <si>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</si>
  <si>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</si>
  <si>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</si>
  <si>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</si>
  <si>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</si>
  <si>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</si>
  <si>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</si>
  <si>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</si>
  <si>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</si>
  <si>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</si>
  <si>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</si>
  <si>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</si>
  <si>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</si>
  <si>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</si>
  <si>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</si>
  <si>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</si>
  <si>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</si>
  <si>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</si>
  <si>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</si>
  <si>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</si>
  <si>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</si>
  <si>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</si>
  <si>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</si>
  <si>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</si>
  <si>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</si>
  <si>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</si>
  <si>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</si>
  <si>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</si>
  <si>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</si>
  <si>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</si>
  <si>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</si>
  <si>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</si>
  <si>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</si>
  <si>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</si>
  <si>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</si>
  <si>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</si>
  <si>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</si>
  <si>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</si>
  <si>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</si>
  <si>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</si>
  <si>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</si>
  <si>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</si>
  <si>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</si>
  <si>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</si>
  <si>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</si>
  <si>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</si>
  <si>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</si>
  <si>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</si>
  <si>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</si>
  <si>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</si>
  <si>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</si>
  <si>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</si>
  <si>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</si>
  <si>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</si>
  <si>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</si>
  <si>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</si>
  <si>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</si>
  <si>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</si>
  <si>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</si>
  <si>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</si>
  <si>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</si>
  <si>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</si>
  <si>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</si>
  <si>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</si>
  <si>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</si>
  <si>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</si>
  <si>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</si>
  <si>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</si>
  <si>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</si>
  <si>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</si>
  <si>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</si>
  <si>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</si>
  <si>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</si>
  <si>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</si>
  <si>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</si>
  <si>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</si>
  <si>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</si>
  <si>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</si>
  <si>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</si>
  <si>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</si>
  <si>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</si>
  <si>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</si>
  <si>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</si>
  <si>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</si>
  <si>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</si>
  <si>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</si>
  <si>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</si>
  <si>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</si>
  <si>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</si>
  <si>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</si>
  <si>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</si>
  <si>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</si>
  <si>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</si>
  <si>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</si>
  <si>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</si>
  <si>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</si>
  <si>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</si>
  <si>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</si>
  <si>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</si>
  <si>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</si>
  <si>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</si>
  <si>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</si>
  <si>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</si>
  <si>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</si>
  <si>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</si>
  <si>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</si>
  <si>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</si>
  <si>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</si>
  <si>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</si>
  <si>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</si>
  <si>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</si>
  <si>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</si>
  <si>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</si>
  <si>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</si>
  <si>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</si>
  <si>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</si>
  <si>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</si>
  <si>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</si>
  <si>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</si>
  <si>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</si>
  <si>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</si>
  <si>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</si>
  <si>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</si>
  <si>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</si>
  <si>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</si>
  <si>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</si>
  <si>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</si>
  <si>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</si>
  <si>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</si>
  <si>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</si>
  <si>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</si>
  <si>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</si>
  <si>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</si>
  <si>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</si>
  <si>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</si>
  <si>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</si>
  <si>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</si>
  <si>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</si>
  <si>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</si>
  <si>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</si>
  <si>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</si>
  <si>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</si>
  <si>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</si>
  <si>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</si>
  <si>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</si>
  <si>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</si>
  <si>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</si>
  <si>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</si>
  <si>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</si>
  <si>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</si>
  <si>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</si>
  <si>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</si>
  <si>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</si>
  <si>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</si>
  <si>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</si>
  <si>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</si>
  <si>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</si>
  <si>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</si>
  <si>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</si>
  <si>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</si>
  <si>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</si>
  <si>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</si>
  <si>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</si>
  <si>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</si>
  <si>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</si>
  <si>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</si>
  <si>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</si>
  <si>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</si>
  <si>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</si>
  <si>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</si>
  <si>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</si>
  <si>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</si>
  <si>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</si>
  <si>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</si>
  <si>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</si>
  <si>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</si>
  <si>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</si>
  <si>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</si>
  <si>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</si>
  <si>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</si>
  <si>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</si>
  <si>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</si>
  <si>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</si>
  <si>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</si>
  <si>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</si>
  <si>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</si>
  <si>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</si>
  <si>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</si>
  <si>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</si>
  <si>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</si>
  <si>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</si>
  <si>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</si>
  <si>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</si>
  <si>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</si>
  <si>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</si>
  <si>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</si>
  <si>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</si>
  <si>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</si>
  <si>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</si>
  <si>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</si>
  <si>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</si>
  <si>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</si>
  <si>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</si>
  <si>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</si>
  <si>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</si>
  <si>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</si>
  <si>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</si>
  <si>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</si>
  <si>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</si>
  <si>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</si>
  <si>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</si>
  <si>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</si>
  <si>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</si>
  <si>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</si>
  <si>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</si>
  <si>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</si>
  <si>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</si>
  <si>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</si>
  <si>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</si>
  <si>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</si>
  <si>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</si>
  <si>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</si>
  <si>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</si>
  <si>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</si>
  <si>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</si>
  <si>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</si>
  <si>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</si>
  <si>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</si>
  <si>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</si>
  <si>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</si>
  <si>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</si>
  <si>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</si>
  <si>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</si>
  <si>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</si>
  <si>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</si>
  <si>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</si>
  <si>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</si>
  <si>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</si>
  <si>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</si>
  <si>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</si>
  <si>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</si>
  <si>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</si>
  <si>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</si>
  <si>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</si>
  <si>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</si>
  <si>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</si>
  <si>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</si>
  <si>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</si>
  <si>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</si>
  <si>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</si>
  <si>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</si>
  <si>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</si>
  <si>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</si>
  <si>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</si>
  <si>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</si>
  <si>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</si>
  <si>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</si>
  <si>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</si>
  <si>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</si>
  <si>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</si>
  <si>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</si>
  <si>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</si>
  <si>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</si>
  <si>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</si>
  <si>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</si>
  <si>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</si>
  <si>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</si>
  <si>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</si>
  <si>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</si>
  <si>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</si>
  <si>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</si>
  <si>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</si>
  <si>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</si>
  <si>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</si>
  <si>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</si>
  <si>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</si>
  <si>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</si>
  <si>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</si>
  <si>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</si>
  <si>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</si>
  <si>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</si>
  <si>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</si>
  <si>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</si>
  <si>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</si>
  <si>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</si>
  <si>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</si>
  <si>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</si>
  <si>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</si>
  <si>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</si>
  <si>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</si>
  <si>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</si>
  <si>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</si>
  <si>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</si>
  <si>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</si>
  <si>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</si>
  <si>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</si>
  <si>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</si>
  <si>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</si>
  <si>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</si>
  <si>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</si>
  <si>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</si>
  <si>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</si>
  <si>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</si>
  <si>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</si>
  <si>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</si>
  <si>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</si>
  <si>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</si>
  <si>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</si>
  <si>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</si>
  <si>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</si>
  <si>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</si>
  <si>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</si>
  <si>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</si>
  <si>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</si>
  <si>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</si>
  <si>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</si>
  <si>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</si>
  <si>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</si>
  <si>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</si>
  <si>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</si>
  <si>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</si>
  <si>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</si>
  <si>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</si>
  <si>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</si>
  <si>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</si>
  <si>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</si>
  <si>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</si>
  <si>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</si>
  <si>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</si>
  <si>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</si>
  <si>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</si>
  <si>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</si>
  <si>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</si>
  <si>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</si>
  <si>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</si>
  <si>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</si>
  <si>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</si>
  <si>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</si>
  <si>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</si>
  <si>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</si>
  <si>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</si>
  <si>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</si>
  <si>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</si>
  <si>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</si>
  <si>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</si>
  <si>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</si>
  <si>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</si>
  <si>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</si>
  <si>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</si>
  <si>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</si>
  <si>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</si>
  <si>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</si>
  <si>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</si>
  <si>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</si>
  <si>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</si>
  <si>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</si>
  <si>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</si>
  <si>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</si>
  <si>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</si>
  <si>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</si>
  <si>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</si>
  <si>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</si>
  <si>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</si>
  <si>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</si>
  <si>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</si>
  <si>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</si>
  <si>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</si>
  <si>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</si>
  <si>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</si>
  <si>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</si>
  <si>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</si>
  <si>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</si>
  <si>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</si>
  <si>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</si>
  <si>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</si>
  <si>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</si>
  <si>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</si>
  <si>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</si>
  <si>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</si>
  <si>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</si>
  <si>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</si>
  <si>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</si>
  <si>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</si>
  <si>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</si>
  <si>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</si>
  <si>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</si>
  <si>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</si>
  <si>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</si>
  <si>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</si>
  <si>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</si>
  <si>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</si>
  <si>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</si>
  <si>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</si>
  <si>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</si>
  <si>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</si>
  <si>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</si>
  <si>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</si>
  <si>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</si>
  <si>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</si>
  <si>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</si>
  <si>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</si>
  <si>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</si>
  <si>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</si>
  <si>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</si>
  <si>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</si>
  <si>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</si>
  <si>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</si>
  <si>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</si>
  <si>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</si>
  <si>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</si>
  <si>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</si>
  <si>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</si>
  <si>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</si>
  <si>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</si>
  <si>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</si>
  <si>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</si>
  <si>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</si>
  <si>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</si>
  <si>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</si>
  <si>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</si>
  <si>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</si>
  <si>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</si>
  <si>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</si>
  <si>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</si>
  <si>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</si>
  <si>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</si>
  <si>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</si>
  <si>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</si>
  <si>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</si>
  <si>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</si>
  <si>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</si>
  <si>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</si>
  <si>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</si>
  <si>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</si>
  <si>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</si>
  <si>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</si>
  <si>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</si>
  <si>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</si>
  <si>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</si>
  <si>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</si>
  <si>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</si>
  <si>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</si>
  <si>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</si>
  <si>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</si>
  <si>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</si>
  <si>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</si>
  <si>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</si>
  <si>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</si>
  <si>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</si>
  <si>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</si>
  <si>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</si>
  <si>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</si>
  <si>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</si>
  <si>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</si>
  <si>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</si>
  <si>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</si>
  <si>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</si>
  <si>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</si>
  <si>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</si>
  <si>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</si>
  <si>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</si>
  <si>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</si>
  <si>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</si>
  <si>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</si>
  <si>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</si>
  <si>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</si>
  <si>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</si>
  <si>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</si>
  <si>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</si>
  <si>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</si>
  <si>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</si>
  <si>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</si>
  <si>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</si>
  <si>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</si>
  <si>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</si>
  <si>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</si>
  <si>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</si>
  <si>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</si>
  <si>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</si>
  <si>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</si>
  <si>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</si>
  <si>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</si>
  <si>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</si>
  <si>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</si>
  <si>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</si>
  <si>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</si>
  <si>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</si>
  <si>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</si>
  <si>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</si>
  <si>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</si>
  <si>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</si>
  <si>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</si>
  <si>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</si>
  <si>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</si>
  <si>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</si>
  <si>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</si>
  <si>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</si>
  <si>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</si>
  <si>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</si>
  <si>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</si>
  <si>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</si>
  <si>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</si>
  <si>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</si>
  <si>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</si>
  <si>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</si>
  <si>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</si>
  <si>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</si>
  <si>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</si>
  <si>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</si>
  <si>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</si>
  <si>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</si>
  <si>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</si>
  <si>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</si>
  <si>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</si>
  <si>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</si>
  <si>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</si>
  <si>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</si>
  <si>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</si>
  <si>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</si>
  <si>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</si>
  <si>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</si>
  <si>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</si>
  <si>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</si>
  <si>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</si>
  <si>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</si>
  <si>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</si>
  <si>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</si>
  <si>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</si>
  <si>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</si>
  <si>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</si>
  <si>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</si>
  <si>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</si>
  <si>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</si>
  <si>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</si>
  <si>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</si>
  <si>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</si>
  <si>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</si>
  <si>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</si>
  <si>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</si>
  <si>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</si>
  <si>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</si>
  <si>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</si>
  <si>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</si>
  <si>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</si>
  <si>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</si>
  <si>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</si>
  <si>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</si>
  <si>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</si>
  <si>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</si>
  <si>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</si>
  <si>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</si>
  <si>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</si>
  <si>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</si>
  <si>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</si>
  <si>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</si>
  <si>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</si>
  <si>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</si>
  <si>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</si>
  <si>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</si>
  <si>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</si>
  <si>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</si>
  <si>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</si>
  <si>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</si>
  <si>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</si>
  <si>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</si>
  <si>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</si>
  <si>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</si>
  <si>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</si>
  <si>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</si>
  <si>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</si>
  <si>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</si>
  <si>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</si>
  <si>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</si>
  <si>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</si>
  <si>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</si>
  <si>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</si>
  <si>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</si>
  <si>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</si>
  <si>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</si>
  <si>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</si>
  <si>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</si>
  <si>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</si>
  <si>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</si>
  <si>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</si>
  <si>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</si>
  <si>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</si>
  <si>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</si>
  <si>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</si>
  <si>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</si>
  <si>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</si>
  <si>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</si>
  <si>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</si>
  <si>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</si>
  <si>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</si>
  <si>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</si>
  <si>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</si>
  <si>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</si>
  <si>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</si>
  <si>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</si>
  <si>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</si>
  <si>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</si>
  <si>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</si>
  <si>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</si>
  <si>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</si>
  <si>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</si>
  <si>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</si>
  <si>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</si>
  <si>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</si>
  <si>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</si>
  <si>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</si>
  <si>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</si>
  <si>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</si>
  <si>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</si>
  <si>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</si>
  <si>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</si>
  <si>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</si>
  <si>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</si>
  <si>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</si>
  <si>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</si>
  <si>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</si>
  <si>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</si>
  <si>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</si>
  <si>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</si>
  <si>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</si>
  <si>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</si>
  <si>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</si>
  <si>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</si>
  <si>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</si>
  <si>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</si>
  <si>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</si>
  <si>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</si>
  <si>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</si>
  <si>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</si>
  <si>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</si>
  <si>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</si>
  <si>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</si>
  <si>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</si>
  <si>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</si>
  <si>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</si>
  <si>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</si>
  <si>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</si>
  <si>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</si>
  <si>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</si>
  <si>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</si>
  <si>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</si>
  <si>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</si>
  <si>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</si>
  <si>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</si>
  <si>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</si>
  <si>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</si>
  <si>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</si>
  <si>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</si>
  <si>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</si>
  <si>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</si>
  <si>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</si>
  <si>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</si>
  <si>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</si>
  <si>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</si>
  <si>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</si>
  <si>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</si>
  <si>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</si>
  <si>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</si>
  <si>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</si>
  <si>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</si>
  <si>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</si>
  <si>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</si>
  <si>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</si>
  <si>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</si>
  <si>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</si>
  <si>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</si>
  <si>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</si>
  <si>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</si>
  <si>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</si>
  <si>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</si>
  <si>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</si>
  <si>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</si>
  <si>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</si>
  <si>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</si>
  <si>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</si>
  <si>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</si>
  <si>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</si>
  <si>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</si>
  <si>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</si>
  <si>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</si>
  <si>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</si>
  <si>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</si>
  <si>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</si>
  <si>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</si>
  <si>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</si>
  <si>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</si>
  <si>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</si>
  <si>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</si>
  <si>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</si>
  <si>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</si>
  <si>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</si>
  <si>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</si>
  <si>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</si>
  <si>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</si>
  <si>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</si>
  <si>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</si>
  <si>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</si>
  <si>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</si>
  <si>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</si>
  <si>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</si>
  <si>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</si>
  <si>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</si>
  <si>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</si>
  <si>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</si>
  <si>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</si>
  <si>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</si>
  <si>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</si>
  <si>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</si>
  <si>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</si>
  <si>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</si>
  <si>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</si>
  <si>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</si>
  <si>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</si>
  <si>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</si>
  <si>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</si>
  <si>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</si>
  <si>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</si>
  <si>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</si>
  <si>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</si>
  <si>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</si>
  <si>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</si>
  <si>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</si>
  <si>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</si>
  <si>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</si>
  <si>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</si>
  <si>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</si>
  <si>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</si>
  <si>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</si>
  <si>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</si>
  <si>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</si>
  <si>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</si>
  <si>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</si>
  <si>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</si>
  <si>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</si>
  <si>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</si>
  <si>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</si>
  <si>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</si>
  <si>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</si>
  <si>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</si>
  <si>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</si>
  <si>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</si>
  <si>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</si>
  <si>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</si>
  <si>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</si>
  <si>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</si>
  <si>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</si>
  <si>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</si>
  <si>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</si>
  <si>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</si>
  <si>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</si>
  <si>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</si>
  <si>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</si>
  <si>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</si>
  <si>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</si>
  <si>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</si>
  <si>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</si>
  <si>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</si>
  <si>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</si>
  <si>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</si>
  <si>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</si>
  <si>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</si>
  <si>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</si>
  <si>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</si>
  <si>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</si>
  <si>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</si>
  <si>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</si>
  <si>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</si>
  <si>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</si>
  <si>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</si>
  <si>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</si>
  <si>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</si>
  <si>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</si>
  <si>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</si>
  <si>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</si>
  <si>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</si>
  <si>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</si>
  <si>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</si>
  <si>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</si>
  <si>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</si>
  <si>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</si>
  <si>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</si>
  <si>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</si>
  <si>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</si>
  <si>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</si>
  <si>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</si>
  <si>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</si>
  <si>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</si>
  <si>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</si>
  <si>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</si>
  <si>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</si>
  <si>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</si>
  <si>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</si>
  <si>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</si>
  <si>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</si>
  <si>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</si>
  <si>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</si>
  <si>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</si>
  <si>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</si>
  <si>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</si>
  <si>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</si>
  <si>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</si>
  <si>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</si>
  <si>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</si>
  <si>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</si>
  <si>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</si>
  <si>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</si>
  <si>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</si>
  <si>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</si>
  <si>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</si>
  <si>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</si>
  <si>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</si>
  <si>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</si>
  <si>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</si>
  <si>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</si>
  <si>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</si>
  <si>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</si>
  <si>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</si>
  <si>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</si>
  <si>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</si>
  <si>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</si>
  <si>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</si>
  <si>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</si>
  <si>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</si>
  <si>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</si>
  <si>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</si>
  <si>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</si>
  <si>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</si>
  <si>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</si>
  <si>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</si>
  <si>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</si>
  <si>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</si>
  <si>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</si>
  <si>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</si>
  <si>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</si>
  <si>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</si>
  <si>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</si>
  <si>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</si>
  <si>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</si>
  <si>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</si>
  <si>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</si>
  <si>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</si>
  <si>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</si>
  <si>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</si>
  <si>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</si>
  <si>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</si>
  <si>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</si>
  <si>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</si>
  <si>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</si>
  <si>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</si>
  <si>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</si>
  <si>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</si>
  <si>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</si>
  <si>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</si>
  <si>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</si>
  <si>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</si>
  <si>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</si>
  <si>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</si>
  <si>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</si>
  <si>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</si>
  <si>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</si>
  <si>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</si>
  <si>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</si>
  <si>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</si>
  <si>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</si>
  <si>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</si>
  <si>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</si>
  <si>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</si>
  <si>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</si>
  <si>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</si>
  <si>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</si>
  <si>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</si>
  <si>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</si>
  <si>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</si>
  <si>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</si>
  <si>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</si>
  <si>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</si>
  <si>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</si>
  <si>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</si>
  <si>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</si>
  <si>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</si>
  <si>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</si>
  <si>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</si>
  <si>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</si>
  <si>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</si>
  <si>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</si>
  <si>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</si>
  <si>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</si>
  <si>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</si>
  <si>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</si>
  <si>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</si>
  <si>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</si>
  <si>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</si>
  <si>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</si>
  <si>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</si>
  <si>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</si>
  <si>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</si>
  <si>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</si>
  <si>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</si>
  <si>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</si>
  <si>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</si>
  <si>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</si>
  <si>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</si>
  <si>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</si>
  <si>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</si>
  <si>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</si>
  <si>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</si>
  <si>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</si>
  <si>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</si>
  <si>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</si>
  <si>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</si>
  <si>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</si>
  <si>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</si>
  <si>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</si>
  <si>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</si>
  <si>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</si>
  <si>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</si>
  <si>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</si>
  <si>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</si>
  <si>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</si>
  <si>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</si>
  <si>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</si>
  <si>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</si>
  <si>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</si>
  <si>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</si>
  <si>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</si>
  <si>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</si>
  <si>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</si>
  <si>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</si>
  <si>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</si>
  <si>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</si>
  <si>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</si>
  <si>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</si>
  <si>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</si>
  <si>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</si>
  <si>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</si>
  <si>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</si>
  <si>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</si>
  <si>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</si>
  <si>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</si>
  <si>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</si>
  <si>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</si>
  <si>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</si>
  <si>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</si>
  <si>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</si>
  <si>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</si>
  <si>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</si>
  <si>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</si>
  <si>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</si>
  <si>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</si>
  <si>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</si>
  <si>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</si>
  <si>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</si>
  <si>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</si>
  <si>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</si>
  <si>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</si>
  <si>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</si>
  <si>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</si>
  <si>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</si>
  <si>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</si>
  <si>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</si>
  <si>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</si>
  <si>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</si>
  <si>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</si>
  <si>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</si>
  <si>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</si>
  <si>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</si>
  <si>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</si>
  <si>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</si>
  <si>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</si>
  <si>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</si>
  <si>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</si>
  <si>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</si>
  <si>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</si>
  <si>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</si>
  <si>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</si>
  <si>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</si>
  <si>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</si>
  <si>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</si>
  <si>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</si>
  <si>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</si>
  <si>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</si>
  <si>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</si>
  <si>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</si>
  <si>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</si>
  <si>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</si>
  <si>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</si>
  <si>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</si>
  <si>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</si>
  <si>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</si>
  <si>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</si>
  <si>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</si>
  <si>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</si>
  <si>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</si>
  <si>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</si>
  <si>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</si>
  <si>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</si>
  <si>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</si>
  <si>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</si>
  <si>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</si>
  <si>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</si>
  <si>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</si>
  <si>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</si>
  <si>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</si>
  <si>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</si>
  <si>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</si>
  <si>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</si>
  <si>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</si>
  <si>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</si>
  <si>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</si>
  <si>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</si>
  <si>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</si>
  <si>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</si>
  <si>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</si>
  <si>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</si>
  <si>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</si>
  <si>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</si>
  <si>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</si>
  <si>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</si>
  <si>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</si>
  <si>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</si>
  <si>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</si>
  <si>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</si>
  <si>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</si>
  <si>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</si>
  <si>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</si>
  <si>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</si>
  <si>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</si>
  <si>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</si>
  <si>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</si>
  <si>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</si>
  <si>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</si>
  <si>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</si>
  <si>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</si>
  <si>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</si>
  <si>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</si>
  <si>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</si>
  <si>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</si>
  <si>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</si>
  <si>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</si>
  <si>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</si>
  <si>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</si>
  <si>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</si>
  <si>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</si>
  <si>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</si>
  <si>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</si>
  <si>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</si>
  <si>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</si>
  <si>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</si>
  <si>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</si>
  <si>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</si>
  <si>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</si>
  <si>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</si>
  <si>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</si>
  <si>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</si>
  <si>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</si>
  <si>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</si>
  <si>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</si>
  <si>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</si>
  <si>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</si>
  <si>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</si>
  <si>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</si>
  <si>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</si>
  <si>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</si>
  <si>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</si>
  <si>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</si>
  <si>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</si>
  <si>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</si>
  <si>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</si>
  <si>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</si>
  <si>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</si>
  <si>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</si>
  <si>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</si>
  <si>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</si>
  <si>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</si>
  <si>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</si>
  <si>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</si>
  <si>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</si>
  <si>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</si>
  <si>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</si>
  <si>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</si>
  <si>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</si>
  <si>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</si>
  <si>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</si>
  <si>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</si>
  <si>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</si>
  <si>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</si>
  <si>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</si>
  <si>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</si>
  <si>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</si>
  <si>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</si>
  <si>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</si>
  <si>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</si>
  <si>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</si>
  <si>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</si>
  <si>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</si>
  <si>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</si>
  <si>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</si>
  <si>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</si>
  <si>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</si>
  <si>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</si>
  <si>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</si>
  <si>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</si>
  <si>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</si>
  <si>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</si>
  <si>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</si>
  <si>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</si>
  <si>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</si>
  <si>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</si>
  <si>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</si>
  <si>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</si>
  <si>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</si>
  <si>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</si>
  <si>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</si>
  <si>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</si>
  <si>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</si>
  <si>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</si>
  <si>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</si>
  <si>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</si>
  <si>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</si>
  <si>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</si>
  <si>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</si>
  <si>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</si>
  <si>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</si>
  <si>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</si>
  <si>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</si>
  <si>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</si>
  <si>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</si>
  <si>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</si>
  <si>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</si>
  <si>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</si>
  <si>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</si>
  <si>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</si>
  <si>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</si>
  <si>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</si>
  <si>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</si>
  <si>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</si>
  <si>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</si>
  <si>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</si>
  <si>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</si>
  <si>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</si>
  <si>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</si>
  <si>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</si>
  <si>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</si>
  <si>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</si>
  <si>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</si>
  <si>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</si>
  <si>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</si>
  <si>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</si>
  <si>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</si>
  <si>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</si>
  <si>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</si>
  <si>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</si>
  <si>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</si>
  <si>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</si>
  <si>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</si>
  <si>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</si>
  <si>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</si>
  <si>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</si>
  <si>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</si>
  <si>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</si>
  <si>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</si>
  <si>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</si>
  <si>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</si>
  <si>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</si>
  <si>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</si>
  <si>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</si>
  <si>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</si>
  <si>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</si>
  <si>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</si>
  <si>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</si>
  <si>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</si>
  <si>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</si>
  <si>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</si>
  <si>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</si>
  <si>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</si>
  <si>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</si>
  <si>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</si>
  <si>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</si>
  <si>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</si>
  <si>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</si>
  <si>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</si>
  <si>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</si>
  <si>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</si>
  <si>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</si>
  <si>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</si>
  <si>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</si>
  <si>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</si>
  <si>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</si>
  <si>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</si>
  <si>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</si>
  <si>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</si>
  <si>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</si>
  <si>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</si>
  <si>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</si>
  <si>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</si>
  <si>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</si>
  <si>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</si>
  <si>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</si>
  <si>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</si>
  <si>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</si>
  <si>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</si>
  <si>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</si>
  <si>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</si>
  <si>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</si>
  <si>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</si>
  <si>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</si>
  <si>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</si>
  <si>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</si>
  <si>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</si>
  <si>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</si>
  <si>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</si>
  <si>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</si>
  <si>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</si>
  <si>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</si>
  <si>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</si>
  <si>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</si>
  <si>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</si>
  <si>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</si>
  <si>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</si>
  <si>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</si>
  <si>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</si>
  <si>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</si>
  <si>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</si>
  <si>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</si>
  <si>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</si>
  <si>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</si>
  <si>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</si>
  <si>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</si>
  <si>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</si>
  <si>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</si>
  <si>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</si>
  <si>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</si>
  <si>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</si>
  <si>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</si>
  <si>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</si>
  <si>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</si>
  <si>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</si>
  <si>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</si>
  <si>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</si>
  <si>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</si>
  <si>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</si>
  <si>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</si>
  <si>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</si>
  <si>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</si>
  <si>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</si>
  <si>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</si>
  <si>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</si>
  <si>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</si>
  <si>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</si>
  <si>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</si>
  <si>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</si>
  <si>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</si>
  <si>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</si>
  <si>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</si>
  <si>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</si>
  <si>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</si>
  <si>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</si>
  <si>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</si>
  <si>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</si>
  <si>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</si>
  <si>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</si>
  <si>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</si>
  <si>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</si>
  <si>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</si>
  <si>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</si>
  <si>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</si>
  <si>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</si>
  <si>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</si>
  <si>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</si>
  <si>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</si>
  <si>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</si>
  <si>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</si>
  <si>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</si>
  <si>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</si>
  <si>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</si>
  <si>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</si>
  <si>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</si>
  <si>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</si>
  <si>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</si>
  <si>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</si>
  <si>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</si>
  <si>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</si>
  <si>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</si>
  <si>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</si>
  <si>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</si>
  <si>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</si>
  <si>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</si>
  <si>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</si>
  <si>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</si>
  <si>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</si>
  <si>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</si>
  <si>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</si>
  <si>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</si>
  <si>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</si>
  <si>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</si>
  <si>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</si>
  <si>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</si>
  <si>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</si>
  <si>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</si>
  <si>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</si>
  <si>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</si>
  <si>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</si>
  <si>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</si>
  <si>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</si>
  <si>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</si>
  <si>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</si>
  <si>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</si>
  <si>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</si>
  <si>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</si>
  <si>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</si>
  <si>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</si>
  <si>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</si>
  <si>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</si>
  <si>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</si>
  <si>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</si>
  <si>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</si>
  <si>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</si>
  <si>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</si>
  <si>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</si>
  <si>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</si>
  <si>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</si>
  <si>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</si>
  <si>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</si>
  <si>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</si>
  <si>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</si>
  <si>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</si>
  <si>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</si>
  <si>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</si>
  <si>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</si>
  <si>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</si>
  <si>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</si>
  <si>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</si>
  <si>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</si>
  <si>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</si>
  <si>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</si>
  <si>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</si>
  <si>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</si>
  <si>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</si>
  <si>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</si>
  <si>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</si>
  <si>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</si>
  <si>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</si>
  <si>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</si>
  <si>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</si>
  <si>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</si>
  <si>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</si>
  <si>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</si>
  <si>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</si>
  <si>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</si>
  <si>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</si>
  <si>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</si>
  <si>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</si>
  <si>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</si>
  <si>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</si>
  <si>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</si>
  <si>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</si>
  <si>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</si>
  <si>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</si>
  <si>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</si>
  <si>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</si>
  <si>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</si>
  <si>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</si>
  <si>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</si>
  <si>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</si>
  <si>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</si>
  <si>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</si>
  <si>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</si>
  <si>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</si>
  <si>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</si>
  <si>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</si>
  <si>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</si>
  <si>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</si>
  <si>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</si>
  <si>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</si>
  <si>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</si>
  <si>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</si>
  <si>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</si>
  <si>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</si>
  <si>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</si>
  <si>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</si>
  <si>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</si>
  <si>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</si>
  <si>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</si>
  <si>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</si>
  <si>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</si>
  <si>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</si>
  <si>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</si>
  <si>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</si>
  <si>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</si>
  <si>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</si>
  <si>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</si>
  <si>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</si>
  <si>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</si>
  <si>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</si>
  <si>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</si>
  <si>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</si>
  <si>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</si>
  <si>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</si>
  <si>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</si>
  <si>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</si>
  <si>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</si>
  <si>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</si>
  <si>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</si>
  <si>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</si>
  <si>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</si>
  <si>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</si>
  <si>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</si>
  <si>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</si>
  <si>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</si>
  <si>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</si>
  <si>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</si>
  <si>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</si>
  <si>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</si>
  <si>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</si>
  <si>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</si>
  <si>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</si>
  <si>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</si>
  <si>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</si>
  <si>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</si>
  <si>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</si>
  <si>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</si>
  <si>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</si>
  <si>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</si>
  <si>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</si>
  <si>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</si>
  <si>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</si>
  <si>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</si>
  <si>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</si>
  <si>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</si>
  <si>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</si>
  <si>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</si>
  <si>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</si>
  <si>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</si>
  <si>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</si>
  <si>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</si>
  <si>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</si>
  <si>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</si>
  <si>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</si>
  <si>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</si>
  <si>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</si>
  <si>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</si>
  <si>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</si>
  <si>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</si>
  <si>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</si>
  <si>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</si>
  <si>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</si>
  <si>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</si>
  <si>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</si>
  <si>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</si>
  <si>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</si>
  <si>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</si>
  <si>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</si>
  <si>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</si>
  <si>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</si>
  <si>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</si>
  <si>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</si>
  <si>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</si>
  <si>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</si>
  <si>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</si>
  <si>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</si>
  <si>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</si>
  <si>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</si>
  <si>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</si>
  <si>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</si>
  <si>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</si>
  <si>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</si>
  <si>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</si>
  <si>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</si>
  <si>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</si>
  <si>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</si>
  <si>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</si>
  <si>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</si>
  <si>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</si>
  <si>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</si>
  <si>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</si>
  <si>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</si>
  <si>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</si>
  <si>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</si>
  <si>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</si>
  <si>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</si>
  <si>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</si>
  <si>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</si>
  <si>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</si>
  <si>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</si>
  <si>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</si>
  <si>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</si>
  <si>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</si>
  <si>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</si>
  <si>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</si>
  <si>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</si>
  <si>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</si>
  <si>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</si>
  <si>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</si>
  <si>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</si>
  <si>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</si>
  <si>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</si>
  <si>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</si>
  <si>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</si>
  <si>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</si>
  <si>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</si>
  <si>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</si>
  <si>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</si>
  <si>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</si>
  <si>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</si>
  <si>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</si>
  <si>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</si>
  <si>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</si>
  <si>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</si>
  <si>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</si>
  <si>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</si>
  <si>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</si>
  <si>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</si>
  <si>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</si>
  <si>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</si>
  <si>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</si>
  <si>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</si>
  <si>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</si>
  <si>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</si>
  <si>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</si>
  <si>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</si>
  <si>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</si>
  <si>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</si>
  <si>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</si>
  <si>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</si>
  <si>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</si>
  <si>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</si>
  <si>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</si>
  <si>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</si>
  <si>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</si>
  <si>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</si>
  <si>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</si>
  <si>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</si>
  <si>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</si>
  <si>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</si>
  <si>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</si>
  <si>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</si>
  <si>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</si>
  <si>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</si>
  <si>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</si>
  <si>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</si>
  <si>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</si>
  <si>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</si>
  <si>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</si>
  <si>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</si>
  <si>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</si>
  <si>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</si>
  <si>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</si>
  <si>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</si>
  <si>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</si>
  <si>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</si>
  <si>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</si>
  <si>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</si>
  <si>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</si>
  <si>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</si>
  <si>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</si>
  <si>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</si>
  <si>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</si>
  <si>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</si>
  <si>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</si>
  <si>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</si>
  <si>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</si>
  <si>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</si>
  <si>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</si>
  <si>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</si>
  <si>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</si>
  <si>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</si>
  <si>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</si>
  <si>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</si>
  <si>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</si>
  <si>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</si>
  <si>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</si>
  <si>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</si>
  <si>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</si>
  <si>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</si>
  <si>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</si>
  <si>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</si>
  <si>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</si>
  <si>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</si>
  <si>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</si>
  <si>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</si>
  <si>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</si>
  <si>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</si>
  <si>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</si>
  <si>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</si>
  <si>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</si>
  <si>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</si>
  <si>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</si>
  <si>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</si>
  <si>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</si>
  <si>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</si>
  <si>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</si>
  <si>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</si>
  <si>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</si>
  <si>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</si>
  <si>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</si>
  <si>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</si>
  <si>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</si>
  <si>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</si>
  <si>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</si>
  <si>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</si>
  <si>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</si>
  <si>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</si>
  <si>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</si>
  <si>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</si>
  <si>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</si>
  <si>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</si>
  <si>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</si>
  <si>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</si>
  <si>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</si>
  <si>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</si>
  <si>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</si>
  <si>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</si>
  <si>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</si>
  <si>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</si>
  <si>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</si>
  <si>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</si>
  <si>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</si>
  <si>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</si>
  <si>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</si>
  <si>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</si>
  <si>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</si>
  <si>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</si>
  <si>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</si>
  <si>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</si>
  <si>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</si>
  <si>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</si>
  <si>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</si>
  <si>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</si>
  <si>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</si>
  <si>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</si>
  <si>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</si>
  <si>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</si>
  <si>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</si>
  <si>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</si>
  <si>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</si>
  <si>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</si>
  <si>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</si>
  <si>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</si>
  <si>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</si>
  <si>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</si>
  <si>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</si>
  <si>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</si>
  <si>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</si>
  <si>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</si>
  <si>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</si>
  <si>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</si>
  <si>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</si>
  <si>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</si>
  <si>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</si>
  <si>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</si>
  <si>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</si>
  <si>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</si>
  <si>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</si>
  <si>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</si>
  <si>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</si>
  <si>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</si>
  <si>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</si>
  <si>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</si>
  <si>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</si>
  <si>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</si>
  <si>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</si>
  <si>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</si>
  <si>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</si>
  <si>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</si>
  <si>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</si>
  <si>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</si>
  <si>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</si>
  <si>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</si>
  <si>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</si>
  <si>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</si>
  <si>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</si>
  <si>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</si>
  <si>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</si>
  <si>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</si>
  <si>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</si>
  <si>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</si>
  <si>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</si>
  <si>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</si>
  <si>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</si>
  <si>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</si>
  <si>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</si>
  <si>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</si>
  <si>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</si>
  <si>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</si>
  <si>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</si>
  <si>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</si>
  <si>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</si>
  <si>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</si>
  <si>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</si>
  <si>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</si>
  <si>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</si>
  <si>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</si>
  <si>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</si>
  <si>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</si>
  <si>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</si>
  <si>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</si>
  <si>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</si>
  <si>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</si>
  <si>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</si>
  <si>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</si>
  <si>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</si>
  <si>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</si>
  <si>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</si>
  <si>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</si>
  <si>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</si>
  <si>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</si>
  <si>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</si>
  <si>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</si>
  <si>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</si>
  <si>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</si>
  <si>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</si>
  <si>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</si>
  <si>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</si>
  <si>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</si>
  <si>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</si>
  <si>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</si>
  <si>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</si>
  <si>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</si>
  <si>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</si>
  <si>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</si>
  <si>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</si>
  <si>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</si>
  <si>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</si>
  <si>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</si>
  <si>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</si>
  <si>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</si>
  <si>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</si>
  <si>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</si>
  <si>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</si>
  <si>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</si>
  <si>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</si>
  <si>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</si>
  <si>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</si>
  <si>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</si>
  <si>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</si>
  <si>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</si>
  <si>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</si>
  <si>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</si>
  <si>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</si>
  <si>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</si>
  <si>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</si>
  <si>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</si>
  <si>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</si>
  <si>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</si>
  <si>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</si>
  <si>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</si>
  <si>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</si>
  <si>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</si>
  <si>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</si>
  <si>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</si>
  <si>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</si>
  <si>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</si>
  <si>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</si>
  <si>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</si>
  <si>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</si>
  <si>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</si>
  <si>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</si>
  <si>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</si>
  <si>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</si>
  <si>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</si>
  <si>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</si>
  <si>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</si>
  <si>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</si>
  <si>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</si>
  <si>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</si>
  <si>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</si>
  <si>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</si>
  <si>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</si>
  <si>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</si>
  <si>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</si>
  <si>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</si>
  <si>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</si>
  <si>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</si>
  <si>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</si>
  <si>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</si>
  <si>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</si>
  <si>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</si>
  <si>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</si>
  <si>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</si>
  <si>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</si>
  <si>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</si>
  <si>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</si>
  <si>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</si>
  <si>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</si>
  <si>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</si>
  <si>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</si>
  <si>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</si>
  <si>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</si>
  <si>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</si>
  <si>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</si>
  <si>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</si>
  <si>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</si>
  <si>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</si>
  <si>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</si>
  <si>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</si>
  <si>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</si>
  <si>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</si>
  <si>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</si>
  <si>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</si>
  <si>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</si>
  <si>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</si>
  <si>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</si>
  <si>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</si>
  <si>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</si>
  <si>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</si>
  <si>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</si>
  <si>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</si>
  <si>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</si>
  <si>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</si>
  <si>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</si>
  <si>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</si>
  <si>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</si>
  <si>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</si>
  <si>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</si>
  <si>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</si>
  <si>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</si>
  <si>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</si>
  <si>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</si>
  <si>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</si>
  <si>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</si>
  <si>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</si>
  <si>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</si>
  <si>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</si>
  <si>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</si>
  <si>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</si>
  <si>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</si>
  <si>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</si>
  <si>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</si>
  <si>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</si>
  <si>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</si>
  <si>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</si>
  <si>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</si>
  <si>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</si>
  <si>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</si>
  <si>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</si>
  <si>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</si>
  <si>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</si>
  <si>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</si>
  <si>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</si>
  <si>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</si>
  <si>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</si>
  <si>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</si>
  <si>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</si>
  <si>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</si>
  <si>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</si>
  <si>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</si>
  <si>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</si>
  <si>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</si>
  <si>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</si>
  <si>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</si>
  <si>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</si>
  <si>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</si>
  <si>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</si>
  <si>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</si>
  <si>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</si>
  <si>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</si>
  <si>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</si>
  <si>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</si>
  <si>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</si>
  <si>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</si>
  <si>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</si>
  <si>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</si>
  <si>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</si>
  <si>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</si>
  <si>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</si>
  <si>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</si>
  <si>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</si>
  <si>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</si>
  <si>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</si>
  <si>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</si>
  <si>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</si>
  <si>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</si>
  <si>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</si>
  <si>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</si>
  <si>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</si>
  <si>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</si>
  <si>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</si>
  <si>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</si>
  <si>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</si>
  <si>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</si>
  <si>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</si>
  <si>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</si>
  <si>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</si>
  <si>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</si>
  <si>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</si>
  <si>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</si>
  <si>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</si>
  <si>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</si>
  <si>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</si>
  <si>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</si>
  <si>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</si>
  <si>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</si>
  <si>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</si>
  <si>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</si>
  <si>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</si>
  <si>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</si>
  <si>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</si>
  <si>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</si>
  <si>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</si>
  <si>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</si>
  <si>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</si>
  <si>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</si>
  <si>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</si>
  <si>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</si>
  <si>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</si>
  <si>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</si>
  <si>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</si>
  <si>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</si>
  <si>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</si>
  <si>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</si>
  <si>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</si>
  <si>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</si>
  <si>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</si>
  <si>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</si>
  <si>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</si>
  <si>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</si>
  <si>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</si>
  <si>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</si>
  <si>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</si>
  <si>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</si>
  <si>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</si>
  <si>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</si>
  <si>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</si>
  <si>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</si>
  <si>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</si>
  <si>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</si>
  <si>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</si>
  <si>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</si>
  <si>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</si>
  <si>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</si>
  <si>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</si>
  <si>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</si>
  <si>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</si>
  <si>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</si>
  <si>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</si>
  <si>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</si>
  <si>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</si>
  <si>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</si>
  <si>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</si>
  <si>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</si>
  <si>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</si>
  <si>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</si>
  <si>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</si>
  <si>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</si>
  <si>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</si>
  <si>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</si>
  <si>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</si>
  <si>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</si>
  <si>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</si>
  <si>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</si>
  <si>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</si>
  <si>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</si>
  <si>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</si>
  <si>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</si>
  <si>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</si>
  <si>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</si>
  <si>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</si>
  <si>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</si>
  <si>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</si>
  <si>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</si>
  <si>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</si>
  <si>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</si>
  <si>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</si>
  <si>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</si>
  <si>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</si>
  <si>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</si>
  <si>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</si>
  <si>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</si>
  <si>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</si>
  <si>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</si>
  <si>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</si>
  <si>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</si>
  <si>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</si>
  <si>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</si>
  <si>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</si>
  <si>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</si>
  <si>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</si>
  <si>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</si>
  <si>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</si>
  <si>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</si>
  <si>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</si>
  <si>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</si>
  <si>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</si>
  <si>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</si>
  <si>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</si>
  <si>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</si>
  <si>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</si>
  <si>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</si>
  <si>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</si>
  <si>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</si>
  <si>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</si>
  <si>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</si>
  <si>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</si>
  <si>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</si>
  <si>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</si>
  <si>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</si>
  <si>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</si>
  <si>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</si>
  <si>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</si>
  <si>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</si>
  <si>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</si>
  <si>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</si>
  <si>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</si>
  <si>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</si>
  <si>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</si>
  <si>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</si>
  <si>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</si>
  <si>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</si>
  <si>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</si>
  <si>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</si>
  <si>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</si>
  <si>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</si>
  <si>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</si>
  <si>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</si>
  <si>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</si>
  <si>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</si>
  <si>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</si>
  <si>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</si>
  <si>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</si>
  <si>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</si>
  <si>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</si>
  <si>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</si>
  <si>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</si>
  <si>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</si>
  <si>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</si>
  <si>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</si>
  <si>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</si>
  <si>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</si>
  <si>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</si>
  <si>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</si>
  <si>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</si>
  <si>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</si>
  <si>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</si>
  <si>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</si>
  <si>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</si>
  <si>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</si>
  <si>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</si>
  <si>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</si>
  <si>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</si>
  <si>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</si>
  <si>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</si>
  <si>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</si>
  <si>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</si>
  <si>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</si>
  <si>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</si>
  <si>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</si>
  <si>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</si>
  <si>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</si>
  <si>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</si>
  <si>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</si>
  <si>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</si>
  <si>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</si>
  <si>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</si>
  <si>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</si>
  <si>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</si>
  <si>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</si>
  <si>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</si>
  <si>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</si>
  <si>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</si>
  <si>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</si>
  <si>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</si>
  <si>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</si>
  <si>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</si>
  <si>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</si>
  <si>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</si>
  <si>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</si>
  <si>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</si>
  <si>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</si>
  <si>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</si>
  <si>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</si>
  <si>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</si>
  <si>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</si>
  <si>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</si>
  <si>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</si>
  <si>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</si>
  <si>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</si>
  <si>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</si>
  <si>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</si>
  <si>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</si>
  <si>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</si>
  <si>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</si>
  <si>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</si>
  <si>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</si>
  <si>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</si>
  <si>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</si>
  <si>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</si>
  <si>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</si>
  <si>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</si>
  <si>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</si>
  <si>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</si>
  <si>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</si>
  <si>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</si>
  <si>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</si>
  <si>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</si>
  <si>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</si>
  <si>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</si>
  <si>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</si>
  <si>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</si>
  <si>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</si>
  <si>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</si>
  <si>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</si>
  <si>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</si>
  <si>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</si>
  <si>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</si>
  <si>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</si>
  <si>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</si>
  <si>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</si>
  <si>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</si>
  <si>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</si>
  <si>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</si>
  <si>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</si>
  <si>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</si>
  <si>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</si>
  <si>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</si>
  <si>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</si>
  <si>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</si>
  <si>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</si>
  <si>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</si>
  <si>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</si>
  <si>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</si>
  <si>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</si>
  <si>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</si>
  <si>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</si>
  <si>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</si>
  <si>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</si>
  <si>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</si>
  <si>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</si>
  <si>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</si>
  <si>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</si>
  <si>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</si>
  <si>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</si>
  <si>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</si>
  <si>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</si>
  <si>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</si>
  <si>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</si>
  <si>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</si>
  <si>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</si>
  <si>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</si>
  <si>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</si>
  <si>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</si>
  <si>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</si>
  <si>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</si>
  <si>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</si>
  <si>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</si>
  <si>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</si>
  <si>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</si>
  <si>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</si>
  <si>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</si>
  <si>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</si>
  <si>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</si>
  <si>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</si>
  <si>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</si>
  <si>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</si>
  <si>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</si>
  <si>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</si>
  <si>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</si>
  <si>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</si>
  <si>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</si>
  <si>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</si>
  <si>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</si>
  <si>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</si>
  <si>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</si>
  <si>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</si>
  <si>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</si>
  <si>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</si>
  <si>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</si>
  <si>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</si>
  <si>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</si>
  <si>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</si>
  <si>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</si>
  <si>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</si>
  <si>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</si>
  <si>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</si>
  <si>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</si>
  <si>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</si>
  <si>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</si>
  <si>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</si>
  <si>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</si>
  <si>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</si>
  <si>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</si>
  <si>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</si>
  <si>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</si>
  <si>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</si>
  <si>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</si>
  <si>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</si>
  <si>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</si>
  <si>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</si>
  <si>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</si>
  <si>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</si>
  <si>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</si>
  <si>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</si>
  <si>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</si>
  <si>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</si>
  <si>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</si>
  <si>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</si>
  <si>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</si>
  <si>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</si>
  <si>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</si>
  <si>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</si>
  <si>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</si>
  <si>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</si>
  <si>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</si>
  <si>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</si>
  <si>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</si>
  <si>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</si>
  <si>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</si>
  <si>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</si>
  <si>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</si>
  <si>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</si>
  <si>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</si>
  <si>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</si>
  <si>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</si>
  <si>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</si>
  <si>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</si>
  <si>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</si>
  <si>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</si>
  <si>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</si>
  <si>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</si>
  <si>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</si>
  <si>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</si>
  <si>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</si>
  <si>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</si>
  <si>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</si>
  <si>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</si>
  <si>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</si>
  <si>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</si>
  <si>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</si>
  <si>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</si>
  <si>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</si>
  <si>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</si>
  <si>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</si>
  <si>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</si>
  <si>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</si>
  <si>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</si>
  <si>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</si>
  <si>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</si>
  <si>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</si>
  <si>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</si>
  <si>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</si>
  <si>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</si>
  <si>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</si>
  <si>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</si>
  <si>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</si>
  <si>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</si>
  <si>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</si>
  <si>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</si>
  <si>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</si>
  <si>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</si>
  <si>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</si>
  <si>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</si>
  <si>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</si>
  <si>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</si>
  <si>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</si>
  <si>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</si>
  <si>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</si>
  <si>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</si>
  <si>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</si>
  <si>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</si>
  <si>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</si>
  <si>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</si>
  <si>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</si>
  <si>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</si>
  <si>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</si>
  <si>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</si>
  <si>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</si>
  <si>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</si>
  <si>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</si>
  <si>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</si>
  <si>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</si>
  <si>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</si>
  <si>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</si>
  <si>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</si>
  <si>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</si>
  <si>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</si>
  <si>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</si>
  <si>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</si>
  <si>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</si>
  <si>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</si>
  <si>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</si>
  <si>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</si>
  <si>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</si>
  <si>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</si>
  <si>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</si>
  <si>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</si>
  <si>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</si>
  <si>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</si>
  <si>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</si>
  <si>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</si>
  <si>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</si>
  <si>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</si>
  <si>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</si>
  <si>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</si>
  <si>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</si>
  <si>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</si>
  <si>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</si>
  <si>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</si>
  <si>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</si>
  <si>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</si>
  <si>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</si>
  <si>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</si>
  <si>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</si>
  <si>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</si>
  <si>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</si>
  <si>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</si>
  <si>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</si>
  <si>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</si>
  <si>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</si>
  <si>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</si>
  <si>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</si>
  <si>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</si>
  <si>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</si>
  <si>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</si>
  <si>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</si>
  <si>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</si>
  <si>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</si>
  <si>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</si>
  <si>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</si>
  <si>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</si>
  <si>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</si>
  <si>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</si>
  <si>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</si>
  <si>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</si>
  <si>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</si>
  <si>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</si>
  <si>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</si>
  <si>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</si>
  <si>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</si>
  <si>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</si>
  <si>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</si>
  <si>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</si>
  <si>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</si>
  <si>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</si>
  <si>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</si>
  <si>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</si>
  <si>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</si>
  <si>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</si>
  <si>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</si>
  <si>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</si>
  <si>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</si>
  <si>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</si>
  <si>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</si>
  <si>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</si>
  <si>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</si>
  <si>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</si>
  <si>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</si>
  <si>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</si>
  <si>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</si>
  <si>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</si>
  <si>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</si>
  <si>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</si>
  <si>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</si>
  <si>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</si>
  <si>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</si>
  <si>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</si>
  <si>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</si>
  <si>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</si>
  <si>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</si>
  <si>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</si>
  <si>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</si>
  <si>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</si>
  <si>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</si>
  <si>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</si>
  <si>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</si>
  <si>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</si>
  <si>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</si>
  <si>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</si>
  <si>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</si>
  <si>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</si>
  <si>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</si>
  <si>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</si>
  <si>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</si>
  <si>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</si>
  <si>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</si>
  <si>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</si>
  <si>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</si>
  <si>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</si>
  <si>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</si>
  <si>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</si>
  <si>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</si>
  <si>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</si>
  <si>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</si>
  <si>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</si>
  <si>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</si>
  <si>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</si>
  <si>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</si>
  <si>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</si>
  <si>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</si>
  <si>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</si>
  <si>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</si>
  <si>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</si>
  <si>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</si>
  <si>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</si>
  <si>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</si>
  <si>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</si>
  <si>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</si>
  <si>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</si>
  <si>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</si>
  <si>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</si>
  <si>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</si>
  <si>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</si>
  <si>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</si>
  <si>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</si>
  <si>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</si>
  <si>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</si>
  <si>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</si>
  <si>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</si>
  <si>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</si>
  <si>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</si>
  <si>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</si>
  <si>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</si>
  <si>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</si>
  <si>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</si>
  <si>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</si>
  <si>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</si>
  <si>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</si>
  <si>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</si>
  <si>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</si>
  <si>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</si>
  <si>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</si>
  <si>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</si>
  <si>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</si>
  <si>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</si>
  <si>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</si>
  <si>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</si>
  <si>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</si>
  <si>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</si>
  <si>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</si>
  <si>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</si>
  <si>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</si>
  <si>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</si>
  <si>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</si>
  <si>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</si>
  <si>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</si>
  <si>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</si>
  <si>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</si>
  <si>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</si>
  <si>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</si>
  <si>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</si>
  <si>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</si>
  <si>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</si>
  <si>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</si>
  <si>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</si>
  <si>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</si>
  <si>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</si>
  <si>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</si>
  <si>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</si>
  <si>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</si>
  <si>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</si>
  <si>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</si>
  <si>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</si>
  <si>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</si>
  <si>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</si>
  <si>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</si>
  <si>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</si>
  <si>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</si>
  <si>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</si>
  <si>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</si>
  <si>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</si>
  <si>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</si>
  <si>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</si>
  <si>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</si>
  <si>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</si>
  <si>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</si>
  <si>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</si>
  <si>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</si>
  <si>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</si>
  <si>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</si>
  <si>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</si>
  <si>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</si>
  <si>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</si>
  <si>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</si>
  <si>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</si>
  <si>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</si>
  <si>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</si>
  <si>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</si>
  <si>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</si>
  <si>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</si>
  <si>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</si>
  <si>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</si>
  <si>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</si>
  <si>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</si>
  <si>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</si>
  <si>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</si>
  <si>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</si>
  <si>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</si>
  <si>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</si>
  <si>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</si>
  <si>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</si>
  <si>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</si>
  <si>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</si>
  <si>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</si>
  <si>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</si>
  <si>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</si>
  <si>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</si>
  <si>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</si>
  <si>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</si>
  <si>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</si>
  <si>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</si>
  <si>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</si>
  <si>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</si>
  <si>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</si>
  <si>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</si>
  <si>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</si>
  <si>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</si>
  <si>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</si>
  <si>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</si>
  <si>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</si>
  <si>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</si>
  <si>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</si>
  <si>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</si>
  <si>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</si>
  <si>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</si>
  <si>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</si>
  <si>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</si>
  <si>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</si>
  <si>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</si>
  <si>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</si>
  <si>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</si>
  <si>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</si>
  <si>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</si>
  <si>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</si>
  <si>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</si>
  <si>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</si>
  <si>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</si>
  <si>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</si>
  <si>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</si>
  <si>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</si>
  <si>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</si>
  <si>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</si>
  <si>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</si>
  <si>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</si>
  <si>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</si>
  <si>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</si>
  <si>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</si>
  <si>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</si>
  <si>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</si>
  <si>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</si>
  <si>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</si>
  <si>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</si>
  <si>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</si>
  <si>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</si>
  <si>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</si>
  <si>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</si>
  <si>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</si>
  <si>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</si>
  <si>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</si>
  <si>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</si>
  <si>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</si>
  <si>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</si>
  <si>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</si>
  <si>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</si>
  <si>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</si>
  <si>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</si>
  <si>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</si>
  <si>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</si>
  <si>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</si>
  <si>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</si>
  <si>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</si>
  <si>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</si>
  <si>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</si>
  <si>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</si>
  <si>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</si>
  <si>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</si>
  <si>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</si>
  <si>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</si>
  <si>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</si>
  <si>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</si>
  <si>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</si>
  <si>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</si>
  <si>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</si>
  <si>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</si>
  <si>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</si>
  <si>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</si>
  <si>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</si>
  <si>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</si>
  <si>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</si>
  <si>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</si>
  <si>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</si>
  <si>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</si>
  <si>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</si>
  <si>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</si>
  <si>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</si>
  <si>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</si>
  <si>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</si>
  <si>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</si>
  <si>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</si>
  <si>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</si>
  <si>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</si>
  <si>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</si>
  <si>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</si>
  <si>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</si>
  <si>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</si>
  <si>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</si>
  <si>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</si>
  <si>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</si>
  <si>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</si>
  <si>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</si>
  <si>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</si>
  <si>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</si>
  <si>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</si>
  <si>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</si>
  <si>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</si>
  <si>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</si>
  <si>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</si>
  <si>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</si>
  <si>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</si>
  <si>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</si>
  <si>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</si>
  <si>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</si>
  <si>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</si>
  <si>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</si>
  <si>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</si>
  <si>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</si>
  <si>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</si>
  <si>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</si>
  <si>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</si>
  <si>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</si>
  <si>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</si>
  <si>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</si>
  <si>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</si>
  <si>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</si>
  <si>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</si>
  <si>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</si>
  <si>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</si>
  <si>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</si>
  <si>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</si>
  <si>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</si>
  <si>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</si>
  <si>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</si>
  <si>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</si>
  <si>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</si>
  <si>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</si>
  <si>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</si>
  <si>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</si>
  <si>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</si>
  <si>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</si>
  <si>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</si>
  <si>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</si>
  <si>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</si>
  <si>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</si>
  <si>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</si>
  <si>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</si>
  <si>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</si>
  <si>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</si>
  <si>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</si>
  <si>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</si>
  <si>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</si>
  <si>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</si>
  <si>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</si>
  <si>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</si>
  <si>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</si>
  <si>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</si>
  <si>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</si>
  <si>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</si>
  <si>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</si>
  <si>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</si>
  <si>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</si>
  <si>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</si>
  <si>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</si>
  <si>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</si>
  <si>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</si>
  <si>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</si>
  <si>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</si>
  <si>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</si>
  <si>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</si>
  <si>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</si>
  <si>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</si>
  <si>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</si>
  <si>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</si>
  <si>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</si>
  <si>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</si>
  <si>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</si>
  <si>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</si>
  <si>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</si>
  <si>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</si>
  <si>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</si>
  <si>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</si>
  <si>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</si>
  <si>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</si>
  <si>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</si>
  <si>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</si>
  <si>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</si>
  <si>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</si>
  <si>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</si>
  <si>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</si>
  <si>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</si>
  <si>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</si>
  <si>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</si>
  <si>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</si>
  <si>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</si>
  <si>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</si>
  <si>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</si>
  <si>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</si>
  <si>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</si>
  <si>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</si>
  <si>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</si>
  <si>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</si>
  <si>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</si>
  <si>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</si>
  <si>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</si>
  <si>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</si>
  <si>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</si>
  <si>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</si>
  <si>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</si>
  <si>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</si>
  <si>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</si>
  <si>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</si>
  <si>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</si>
  <si>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</si>
  <si>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</si>
  <si>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</si>
  <si>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</si>
  <si>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</si>
  <si>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</si>
  <si>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</si>
  <si>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</si>
  <si>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</si>
  <si>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</si>
  <si>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</si>
  <si>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</si>
  <si>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</si>
  <si>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</si>
  <si>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</si>
  <si>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</si>
  <si>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</si>
  <si>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</si>
  <si>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</si>
  <si>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</si>
  <si>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</si>
  <si>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</si>
  <si>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</si>
  <si>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</si>
  <si>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</si>
  <si>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</si>
  <si>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</si>
  <si>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</si>
  <si>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</si>
  <si>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</si>
  <si>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</si>
  <si>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</si>
  <si>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</si>
  <si>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</si>
  <si>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</si>
  <si>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</si>
  <si>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</si>
  <si>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</si>
  <si>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</si>
  <si>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</si>
  <si>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</si>
  <si>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</si>
  <si>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</si>
  <si>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</si>
  <si>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</si>
  <si>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</si>
  <si>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</si>
  <si>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</si>
  <si>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</si>
  <si>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</si>
  <si>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</si>
  <si>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</si>
  <si>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</si>
  <si>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</si>
  <si>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</si>
  <si>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</si>
  <si>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</si>
  <si>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</si>
  <si>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</si>
  <si>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</si>
  <si>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</si>
  <si>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</si>
  <si>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</si>
  <si>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</si>
  <si>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</si>
  <si>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</si>
  <si>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</si>
  <si>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</si>
  <si>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</si>
  <si>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</si>
  <si>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</si>
  <si>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</si>
  <si>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</si>
  <si>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</si>
  <si>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</si>
  <si>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</si>
  <si>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</si>
  <si>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</si>
  <si>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</si>
  <si>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</si>
  <si>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</si>
  <si>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</si>
  <si>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</si>
  <si>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</si>
  <si>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</si>
  <si>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</si>
  <si>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</si>
  <si>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</si>
  <si>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</si>
  <si>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</si>
  <si>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</si>
  <si>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</si>
  <si>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</si>
  <si>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</si>
  <si>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</si>
  <si>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</si>
  <si>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</si>
  <si>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</si>
  <si>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</si>
  <si>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</si>
  <si>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</si>
  <si>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</si>
  <si>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</si>
  <si>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</si>
  <si>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</si>
  <si>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</si>
  <si>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</si>
  <si>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</si>
  <si>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</si>
  <si>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</si>
  <si>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</si>
  <si>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</si>
  <si>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</si>
  <si>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</si>
  <si>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</si>
  <si>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</si>
  <si>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</si>
  <si>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</si>
  <si>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</si>
  <si>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</si>
  <si>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</si>
  <si>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</si>
  <si>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</si>
  <si>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</si>
  <si>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</si>
  <si>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</si>
  <si>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</si>
  <si>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</si>
  <si>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</si>
  <si>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</si>
  <si>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</si>
  <si>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</si>
  <si>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</si>
  <si>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</si>
  <si>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</si>
  <si>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</si>
  <si>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</si>
  <si>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</si>
  <si>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</si>
  <si>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</si>
  <si>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</si>
  <si>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</si>
  <si>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</si>
  <si>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</si>
  <si>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</si>
  <si>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</si>
  <si>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</si>
  <si>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</si>
  <si>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</si>
  <si>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</si>
  <si>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</si>
  <si>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</si>
  <si>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</si>
  <si>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</si>
  <si>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</si>
  <si>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</si>
  <si>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</si>
  <si>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</si>
  <si>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</si>
  <si>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</si>
  <si>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</si>
  <si>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</si>
  <si>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</si>
  <si>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</si>
  <si>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</si>
  <si>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</si>
  <si>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</si>
  <si>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</si>
  <si>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</si>
  <si>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</si>
  <si>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</si>
  <si>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</si>
  <si>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</si>
  <si>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</si>
  <si>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</si>
  <si>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</si>
  <si>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</si>
  <si>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</si>
  <si>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</si>
  <si>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</si>
  <si>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</si>
  <si>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</si>
  <si>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</si>
  <si>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</si>
  <si>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</si>
  <si>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</si>
  <si>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</si>
  <si>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</si>
  <si>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</si>
  <si>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</si>
  <si>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</si>
  <si>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</si>
  <si>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</si>
  <si>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</si>
  <si>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</si>
  <si>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</si>
  <si>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</si>
  <si>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</si>
  <si>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</si>
  <si>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</si>
  <si>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</si>
  <si>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</si>
  <si>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</si>
  <si>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</si>
  <si>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</si>
  <si>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</si>
  <si>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</si>
  <si>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</si>
  <si>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</si>
  <si>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</si>
  <si>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</si>
  <si>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</si>
  <si>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</si>
  <si>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</si>
  <si>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</si>
  <si>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</si>
  <si>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</si>
  <si>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</si>
  <si>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</si>
  <si>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</si>
  <si>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</si>
  <si>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</si>
  <si>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</si>
  <si>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</si>
  <si>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</si>
  <si>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</si>
  <si>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</si>
  <si>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</si>
  <si>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</si>
  <si>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</si>
  <si>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</si>
  <si>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</si>
  <si>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</si>
  <si>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</si>
  <si>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</si>
  <si>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</si>
  <si>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</si>
  <si>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</si>
  <si>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</si>
  <si>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</si>
  <si>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</si>
  <si>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</si>
  <si>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</si>
  <si>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</si>
  <si>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</si>
  <si>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</si>
  <si>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</si>
  <si>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</si>
  <si>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</si>
  <si>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</si>
  <si>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</si>
  <si>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</si>
  <si>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</si>
  <si>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</si>
  <si>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</si>
  <si>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</si>
  <si>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</si>
  <si>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</si>
  <si>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</si>
  <si>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</si>
  <si>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</si>
  <si>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</si>
  <si>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</si>
  <si>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</si>
  <si>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</si>
  <si>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</si>
  <si>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</si>
  <si>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</si>
  <si>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</si>
  <si>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</si>
  <si>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</si>
  <si>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</si>
  <si>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</si>
  <si>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</si>
  <si>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</si>
  <si>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</si>
  <si>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</si>
  <si>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</si>
  <si>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</si>
  <si>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</si>
  <si>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</si>
  <si>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</si>
  <si>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</si>
  <si>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</si>
  <si>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</si>
  <si>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</si>
  <si>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</si>
  <si>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</si>
  <si>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</si>
  <si>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</si>
  <si>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</si>
  <si>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</si>
  <si>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</si>
  <si>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</si>
  <si>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</si>
  <si>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</si>
  <si>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</si>
  <si>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</si>
  <si>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</si>
  <si>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</si>
  <si>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</si>
  <si>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</si>
  <si>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</si>
  <si>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</si>
  <si>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</si>
  <si>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</si>
  <si>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</si>
  <si>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</si>
  <si>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</si>
  <si>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</si>
  <si>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</si>
  <si>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</si>
  <si>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</si>
  <si>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</si>
  <si>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</si>
  <si>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</si>
  <si>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</si>
  <si>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</si>
  <si>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</si>
  <si>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</si>
  <si>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</si>
  <si>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</si>
  <si>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</si>
  <si>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</si>
  <si>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</si>
  <si>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</si>
  <si>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</si>
  <si>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</si>
  <si>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</si>
  <si>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</si>
  <si>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</si>
  <si>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</si>
  <si>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</si>
  <si>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</si>
  <si>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</si>
  <si>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</si>
  <si>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</si>
  <si>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</si>
  <si>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</si>
  <si>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</si>
  <si>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</si>
  <si>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</si>
  <si>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</si>
  <si>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</si>
  <si>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</si>
  <si>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</si>
  <si>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</si>
  <si>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</si>
  <si>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</si>
  <si>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</si>
  <si>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</si>
  <si>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</si>
  <si>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</si>
  <si>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</si>
  <si>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</si>
  <si>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</si>
  <si>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</si>
  <si>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</si>
  <si>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</si>
  <si>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</si>
  <si>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</si>
  <si>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</si>
  <si>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</si>
  <si>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</si>
  <si>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</si>
  <si>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</si>
  <si>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</si>
  <si>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</si>
  <si>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</si>
  <si>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</si>
  <si>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</si>
  <si>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</si>
  <si>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</si>
  <si>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</si>
  <si>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</si>
  <si>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</si>
  <si>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</si>
  <si>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</si>
  <si>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</si>
  <si>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</si>
  <si>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</si>
  <si>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</si>
  <si>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</si>
  <si>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</si>
  <si>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</si>
  <si>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</si>
  <si>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</si>
  <si>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</si>
  <si>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</si>
  <si>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</si>
  <si>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</si>
  <si>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</si>
  <si>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</si>
  <si>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</si>
  <si>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</si>
  <si>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</si>
  <si>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</si>
  <si>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</si>
  <si>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</si>
  <si>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</si>
  <si>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</si>
  <si>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</si>
  <si>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</si>
  <si>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</si>
  <si>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</si>
  <si>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</si>
  <si>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</si>
  <si>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</si>
  <si>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</si>
  <si>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</si>
  <si>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</si>
  <si>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</si>
  <si>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</si>
  <si>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</si>
  <si>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</si>
  <si>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</si>
  <si>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</si>
  <si>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</si>
  <si>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</si>
  <si>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</si>
  <si>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</si>
  <si>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</si>
  <si>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</si>
  <si>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</si>
  <si>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</si>
  <si>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</si>
  <si>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</si>
  <si>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</si>
  <si>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</si>
  <si>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</si>
  <si>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</si>
  <si>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</si>
  <si>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</si>
  <si>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</si>
  <si>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</si>
  <si>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</si>
  <si>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</si>
  <si>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</si>
  <si>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</si>
  <si>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</si>
  <si>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</si>
  <si>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</si>
  <si>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</si>
  <si>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</si>
  <si>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</si>
  <si>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</si>
  <si>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</si>
  <si>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</si>
  <si>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</si>
  <si>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</si>
  <si>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</si>
  <si>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</si>
  <si>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</si>
  <si>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</si>
  <si>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</si>
  <si>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</si>
  <si>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</si>
  <si>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</si>
  <si>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</si>
  <si>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</si>
  <si>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</si>
  <si>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</si>
  <si>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</si>
  <si>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</si>
  <si>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</si>
  <si>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</si>
  <si>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</si>
  <si>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</si>
  <si>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</si>
  <si>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</si>
  <si>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</si>
  <si>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</si>
  <si>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</si>
  <si>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</si>
  <si>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</si>
  <si>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</si>
  <si>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</si>
  <si>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</si>
  <si>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</si>
  <si>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</si>
  <si>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</si>
  <si>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</si>
  <si>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</si>
  <si>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</si>
  <si>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</si>
  <si>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</si>
  <si>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</si>
  <si>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</si>
  <si>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</si>
  <si>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</si>
  <si>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</si>
  <si>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</si>
  <si>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</si>
  <si>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</si>
  <si>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</si>
  <si>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</si>
  <si>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</si>
  <si>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</si>
  <si>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</si>
  <si>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</si>
  <si>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</si>
  <si>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</si>
  <si>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</si>
  <si>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</si>
  <si>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</si>
  <si>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</si>
  <si>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</si>
  <si>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</si>
  <si>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</si>
  <si>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</si>
  <si>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</si>
  <si>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</si>
  <si>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</si>
  <si>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</si>
  <si>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</si>
  <si>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</si>
  <si>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</si>
  <si>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</si>
  <si>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</si>
  <si>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</si>
  <si>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</si>
  <si>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</si>
  <si>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</si>
  <si>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</si>
  <si>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</si>
  <si>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</si>
  <si>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</si>
  <si>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</si>
  <si>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</si>
  <si>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</si>
  <si>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</si>
  <si>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</si>
  <si>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</si>
  <si>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</si>
  <si>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</si>
  <si>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</si>
  <si>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</si>
  <si>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</si>
  <si>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</si>
  <si>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</si>
  <si>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</si>
  <si>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</si>
  <si>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</si>
  <si>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</si>
  <si>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</si>
  <si>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</si>
  <si>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</si>
  <si>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</si>
  <si>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</si>
  <si>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</si>
  <si>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</si>
  <si>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</si>
  <si>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</si>
  <si>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</si>
  <si>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</si>
  <si>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</si>
  <si>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</si>
  <si>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</si>
  <si>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</si>
  <si>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</si>
  <si>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</si>
  <si>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</si>
  <si>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</si>
  <si>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</si>
  <si>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</si>
  <si>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</si>
  <si>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</si>
  <si>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</si>
  <si>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</si>
  <si>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</si>
  <si>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</si>
  <si>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</si>
  <si>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</si>
  <si>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</si>
  <si>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</si>
  <si>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</si>
  <si>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</si>
  <si>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</si>
  <si>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</si>
  <si>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</si>
  <si>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</si>
  <si>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</si>
  <si>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</si>
  <si>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</si>
  <si>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</si>
  <si>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</si>
  <si>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</si>
  <si>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</si>
  <si>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</si>
  <si>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</si>
  <si>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</si>
  <si>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</si>
  <si>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</si>
  <si>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</si>
  <si>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</si>
  <si>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</si>
  <si>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</si>
  <si>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</si>
  <si>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</si>
  <si>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</si>
  <si>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</si>
  <si>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</si>
  <si>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</si>
  <si>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</si>
  <si>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</si>
  <si>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</si>
  <si>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</si>
  <si>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</si>
  <si>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</si>
  <si>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</si>
  <si>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</si>
  <si>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</si>
  <si>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</si>
  <si>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</si>
  <si>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</si>
  <si>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</si>
  <si>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</si>
  <si>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</si>
  <si>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</si>
  <si>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</si>
  <si>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</si>
  <si>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</si>
  <si>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</si>
  <si>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</si>
  <si>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</si>
  <si>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</si>
  <si>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</si>
  <si>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</si>
  <si>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</si>
  <si>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</si>
  <si>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</si>
  <si>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</si>
  <si>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</si>
  <si>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</si>
  <si>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</si>
  <si>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</si>
  <si>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</si>
  <si>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</si>
  <si>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</si>
  <si>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</si>
  <si>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</si>
  <si>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</si>
  <si>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</si>
  <si>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</si>
  <si>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</si>
  <si>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</si>
  <si>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</si>
  <si>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</si>
  <si>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</si>
  <si>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</si>
  <si>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</si>
  <si>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</si>
  <si>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</si>
  <si>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</si>
  <si>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</si>
  <si>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</si>
  <si>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</si>
  <si>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</si>
  <si>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</si>
  <si>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</si>
  <si>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</si>
  <si>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</si>
  <si>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</si>
  <si>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</si>
  <si>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</si>
  <si>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</si>
  <si>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</si>
  <si>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</si>
  <si>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</si>
  <si>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</si>
  <si>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</si>
  <si>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</si>
  <si>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</si>
  <si>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</si>
  <si>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</si>
  <si>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</si>
  <si>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</si>
  <si>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</si>
  <si>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</si>
  <si>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</si>
  <si>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</si>
  <si>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</si>
  <si>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</si>
  <si>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</si>
  <si>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</si>
  <si>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</si>
  <si>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</si>
  <si>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</si>
  <si>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</si>
  <si>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</si>
  <si>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</si>
  <si>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</si>
  <si>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</si>
  <si>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</si>
  <si>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</si>
  <si>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</si>
  <si>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</si>
  <si>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</si>
  <si>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</si>
  <si>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</si>
  <si>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</si>
  <si>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</si>
  <si>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</si>
  <si>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</si>
  <si>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</si>
  <si>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</si>
  <si>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</si>
  <si>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</si>
  <si>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</si>
  <si>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</si>
  <si>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</si>
  <si>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</si>
  <si>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</si>
  <si>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</si>
  <si>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</si>
  <si>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</si>
  <si>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</si>
  <si>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</si>
  <si>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</si>
  <si>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</si>
  <si>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</si>
  <si>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</si>
  <si>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</si>
  <si>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</si>
  <si>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</si>
  <si>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</si>
  <si>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</si>
  <si>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</si>
  <si>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</si>
  <si>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</si>
  <si>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</si>
  <si>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</si>
  <si>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</si>
  <si>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</si>
  <si>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</si>
  <si>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</si>
  <si>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</si>
  <si>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</si>
  <si>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</si>
  <si>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</si>
  <si>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</si>
  <si>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</si>
  <si>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</si>
  <si>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</si>
  <si>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</si>
  <si>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</si>
  <si>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</si>
  <si>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</si>
  <si>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</si>
  <si>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</si>
  <si>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</si>
  <si>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</si>
  <si>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</si>
  <si>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</si>
  <si>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</si>
  <si>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</si>
  <si>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</si>
  <si>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</si>
  <si>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</si>
  <si>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</si>
  <si>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</si>
  <si>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</si>
  <si>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</si>
  <si>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</si>
  <si>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</si>
  <si>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</si>
  <si>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</si>
  <si>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</si>
  <si>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</si>
  <si>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</si>
  <si>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</si>
  <si>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</si>
  <si>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</si>
  <si>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</si>
  <si>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</si>
  <si>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</si>
  <si>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</si>
  <si>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</si>
  <si>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</si>
  <si>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</si>
  <si>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</si>
  <si>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</si>
  <si>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</si>
  <si>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</si>
  <si>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</si>
  <si>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</si>
  <si>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</si>
  <si>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</si>
  <si>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</si>
  <si>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</si>
  <si>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</si>
  <si>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</si>
  <si>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</si>
  <si>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</si>
  <si>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</si>
  <si>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</si>
  <si>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</si>
  <si>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</si>
  <si>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</si>
  <si>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</si>
  <si>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</si>
  <si>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</si>
  <si>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</si>
  <si>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</si>
  <si>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</si>
  <si>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</si>
  <si>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</si>
  <si>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</si>
  <si>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</si>
  <si>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</si>
  <si>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</si>
  <si>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</si>
  <si>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</si>
  <si>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</si>
  <si>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</si>
  <si>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</si>
  <si>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</si>
  <si>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</si>
  <si>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</si>
  <si>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</si>
  <si>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</si>
  <si>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</si>
  <si>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</si>
  <si>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</si>
  <si>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</si>
  <si>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</si>
  <si>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</si>
  <si>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</si>
  <si>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</si>
  <si>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</si>
  <si>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</si>
  <si>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</si>
  <si>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</si>
  <si>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</si>
  <si>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</si>
  <si>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</si>
  <si>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</si>
  <si>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</si>
  <si>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</si>
  <si>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</si>
  <si>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</si>
  <si>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</si>
  <si>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</si>
  <si>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</si>
  <si>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</si>
  <si>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</si>
  <si>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</si>
  <si>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</si>
  <si>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</si>
  <si>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</si>
  <si>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</si>
  <si>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</si>
  <si>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</si>
  <si>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</si>
  <si>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</si>
  <si>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</si>
  <si>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</si>
  <si>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</si>
  <si>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</si>
  <si>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</si>
  <si>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</si>
  <si>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</si>
  <si>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</si>
  <si>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</si>
  <si>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</si>
  <si>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</si>
  <si>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</si>
  <si>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</si>
  <si>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</si>
  <si>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</si>
  <si>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</si>
  <si>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</si>
  <si>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</si>
  <si>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</si>
  <si>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</si>
  <si>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</si>
  <si>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</si>
  <si>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</si>
  <si>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</si>
  <si>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</si>
  <si>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</si>
  <si>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</si>
  <si>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</si>
  <si>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</si>
  <si>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</si>
  <si>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</si>
  <si>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</si>
  <si>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</si>
  <si>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</si>
  <si>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</si>
  <si>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</si>
  <si>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</si>
  <si>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</si>
  <si>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</si>
  <si>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</si>
  <si>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</si>
  <si>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</si>
  <si>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</si>
  <si>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</si>
  <si>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</si>
  <si>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</si>
  <si>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</si>
  <si>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</si>
  <si>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</si>
  <si>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</si>
  <si>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</si>
  <si>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</si>
  <si>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</si>
  <si>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</si>
  <si>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</si>
  <si>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</si>
  <si>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</si>
  <si>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</si>
  <si>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</si>
  <si>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</si>
  <si>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</si>
  <si>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</si>
  <si>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</si>
  <si>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</si>
  <si>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</si>
  <si>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</si>
  <si>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</si>
  <si>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</si>
  <si>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</si>
  <si>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</si>
  <si>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</si>
  <si>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</si>
  <si>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</si>
  <si>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</si>
  <si>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</si>
  <si>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</si>
  <si>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</si>
  <si>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</si>
  <si>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</si>
  <si>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</si>
  <si>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</si>
  <si>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</si>
  <si>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</si>
  <si>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</si>
  <si>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</si>
  <si>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</si>
  <si>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</si>
  <si>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</si>
  <si>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</si>
  <si>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</si>
  <si>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</si>
  <si>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</si>
  <si>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</si>
  <si>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</si>
  <si>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</si>
  <si>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</si>
  <si>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</si>
  <si>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</si>
  <si>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</si>
  <si>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</si>
  <si>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</si>
  <si>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</si>
  <si>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</si>
  <si>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</si>
  <si>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</si>
  <si>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</si>
  <si>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</si>
  <si>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</si>
  <si>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</si>
  <si>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</si>
  <si>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</si>
  <si>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</si>
  <si>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</si>
  <si>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</si>
  <si>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</si>
  <si>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</si>
  <si>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</si>
  <si>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</si>
  <si>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</si>
  <si>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</si>
  <si>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</si>
  <si>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</si>
  <si>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</si>
  <si>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</si>
  <si>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</si>
  <si>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</si>
  <si>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</si>
  <si>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</si>
  <si>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</si>
  <si>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</si>
  <si>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</si>
  <si>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</si>
  <si>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</si>
  <si>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</si>
  <si>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</si>
  <si>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</si>
  <si>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</si>
  <si>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</si>
  <si>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</si>
  <si>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</si>
  <si>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</si>
  <si>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</si>
  <si>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</si>
  <si>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</si>
  <si>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</si>
  <si>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</si>
  <si>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</si>
  <si>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</si>
  <si>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</si>
  <si>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</si>
  <si>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</si>
  <si>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</si>
  <si>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</si>
  <si>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</si>
  <si>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</si>
  <si>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</si>
  <si>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</si>
  <si>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</si>
  <si>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</si>
  <si>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</si>
  <si>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</si>
  <si>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</si>
  <si>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</si>
  <si>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</si>
  <si>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</si>
  <si>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</si>
  <si>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</si>
  <si>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</si>
  <si>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</si>
  <si>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</si>
  <si>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</si>
  <si>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</si>
  <si>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</si>
  <si>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</si>
  <si>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</si>
  <si>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</si>
  <si>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</si>
  <si>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</si>
  <si>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</si>
  <si>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</si>
  <si>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</si>
  <si>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</si>
  <si>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</si>
  <si>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</si>
  <si>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</si>
  <si>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</si>
  <si>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</si>
  <si>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</si>
  <si>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</si>
  <si>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</si>
  <si>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</si>
  <si>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</si>
  <si>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</si>
  <si>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</si>
  <si>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</si>
  <si>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</si>
  <si>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</si>
  <si>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</si>
  <si>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</si>
  <si>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</si>
  <si>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</si>
  <si>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</si>
  <si>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</si>
  <si>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</si>
  <si>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</si>
  <si>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</si>
  <si>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</si>
  <si>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</si>
  <si>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</si>
  <si>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</si>
  <si>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</si>
  <si>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</si>
  <si>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</si>
  <si>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</si>
  <si>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</si>
  <si>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</si>
  <si>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</si>
  <si>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</si>
  <si>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</si>
  <si>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</si>
  <si>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</si>
  <si>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</si>
  <si>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</si>
  <si>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</si>
  <si>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</si>
  <si>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</si>
  <si>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</si>
  <si>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</si>
  <si>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</si>
  <si>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</si>
  <si>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</si>
  <si>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</si>
  <si>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</si>
  <si>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</si>
  <si>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</si>
  <si>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</si>
  <si>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</si>
  <si>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</si>
  <si>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</si>
  <si>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</si>
  <si>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</si>
  <si>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</si>
  <si>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</si>
  <si>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</si>
  <si>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</si>
  <si>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</si>
  <si>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</si>
  <si>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</si>
  <si>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</si>
  <si>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</si>
  <si>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</si>
  <si>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</si>
  <si>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</si>
  <si>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</si>
  <si>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</si>
  <si>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</si>
  <si>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</si>
  <si>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</si>
  <si>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</si>
  <si>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</si>
  <si>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</si>
  <si>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</si>
  <si>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</si>
  <si>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</si>
  <si>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</si>
  <si>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</si>
  <si>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</si>
  <si>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</si>
  <si>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</si>
  <si>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</si>
  <si>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</si>
  <si>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</si>
  <si>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</si>
  <si>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</si>
  <si>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</si>
  <si>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</si>
  <si>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</si>
  <si>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</si>
  <si>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</si>
  <si>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</si>
  <si>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</si>
  <si>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</si>
  <si>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</si>
  <si>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</si>
  <si>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</si>
  <si>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</si>
  <si>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</si>
  <si>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</si>
  <si>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</si>
  <si>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</si>
  <si>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</si>
  <si>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</si>
  <si>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</si>
  <si>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</si>
  <si>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</si>
  <si>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</si>
  <si>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</si>
  <si>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</si>
  <si>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</si>
  <si>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</si>
  <si>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</si>
  <si>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</si>
  <si>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</si>
  <si>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</si>
  <si>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</si>
  <si>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</si>
  <si>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</si>
  <si>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</si>
  <si>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</si>
  <si>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</si>
  <si>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</si>
  <si>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</si>
  <si>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</si>
  <si>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</si>
  <si>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</si>
  <si>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</si>
  <si>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</si>
  <si>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</si>
  <si>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</si>
  <si>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</si>
  <si>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</si>
  <si>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</si>
  <si>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</si>
  <si>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</si>
  <si>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</si>
  <si>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</si>
  <si>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</si>
  <si>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</si>
  <si>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</si>
  <si>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</si>
  <si>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</si>
  <si>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</si>
  <si>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</si>
  <si>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</si>
  <si>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</si>
  <si>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</si>
  <si>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</si>
  <si>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</si>
  <si>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</si>
  <si>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</si>
  <si>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</si>
  <si>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</si>
  <si>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</si>
  <si>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</si>
  <si>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</si>
  <si>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</si>
  <si>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</si>
  <si>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</si>
  <si>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</si>
  <si>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</si>
  <si>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</si>
  <si>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</si>
  <si>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</si>
  <si>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</si>
  <si>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</si>
  <si>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</si>
  <si>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</si>
  <si>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</si>
  <si>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</si>
  <si>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</si>
  <si>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</si>
  <si>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</si>
  <si>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</si>
  <si>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</si>
  <si>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</si>
  <si>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</si>
  <si>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</si>
  <si>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</si>
  <si>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</si>
  <si>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</si>
  <si>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</si>
  <si>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</si>
  <si>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</si>
  <si>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</si>
  <si>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</si>
  <si>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</si>
  <si>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</si>
  <si>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</si>
  <si>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</si>
  <si>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</si>
  <si>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</si>
  <si>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</si>
  <si>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</si>
  <si>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</si>
  <si>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</si>
  <si>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</si>
  <si>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</si>
  <si>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</si>
  <si>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</si>
  <si>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</si>
  <si>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</si>
  <si>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</si>
  <si>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</si>
  <si>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</si>
  <si>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</si>
  <si>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</si>
  <si>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</si>
  <si>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</si>
  <si>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</si>
  <si>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</si>
  <si>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</si>
  <si>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</si>
  <si>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</si>
  <si>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</si>
  <si>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</si>
  <si>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</si>
  <si>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</si>
  <si>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</si>
  <si>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</si>
  <si>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</si>
  <si>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</si>
  <si>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</si>
  <si>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</si>
  <si>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</si>
  <si>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</si>
  <si>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</si>
  <si>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</si>
  <si>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</si>
  <si>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</si>
  <si>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</si>
  <si>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</si>
  <si>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</si>
  <si>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</si>
  <si>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</si>
  <si>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</si>
  <si>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</si>
  <si>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</si>
  <si>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</si>
  <si>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</si>
  <si>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</si>
  <si>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</si>
  <si>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</si>
  <si>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</si>
  <si>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</si>
  <si>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</si>
  <si>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</si>
  <si>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</si>
  <si>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</si>
  <si>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</si>
  <si>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</si>
  <si>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</si>
  <si>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</si>
  <si>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</si>
  <si>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</si>
  <si>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</si>
  <si>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</si>
  <si>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</si>
  <si>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</si>
  <si>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</si>
  <si>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</si>
  <si>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</si>
  <si>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</si>
  <si>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</si>
  <si>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</si>
  <si>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</si>
  <si>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</si>
  <si>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</si>
  <si>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</si>
  <si>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</si>
  <si>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</si>
  <si>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</si>
  <si>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</si>
  <si>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</si>
  <si>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</si>
  <si>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</si>
  <si>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</si>
  <si>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</si>
  <si>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</si>
  <si>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</si>
  <si>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</si>
  <si>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</si>
  <si>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</si>
  <si>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</si>
  <si>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</si>
  <si>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</si>
  <si>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</si>
  <si>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</si>
  <si>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</si>
  <si>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</si>
  <si>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</si>
  <si>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</si>
  <si>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</si>
  <si>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</si>
  <si>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</si>
  <si>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</si>
  <si>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</si>
  <si>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</si>
  <si>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</si>
  <si>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</si>
  <si>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</si>
  <si>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</si>
  <si>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</si>
  <si>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</si>
  <si>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</si>
  <si>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</si>
  <si>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</si>
  <si>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</si>
  <si>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</si>
  <si>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</si>
  <si>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</si>
  <si>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</si>
  <si>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</si>
  <si>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</si>
  <si>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</si>
  <si>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</si>
  <si>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</si>
  <si>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</si>
  <si>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</si>
  <si>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</si>
  <si>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</si>
  <si>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</si>
  <si>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</si>
  <si>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</si>
  <si>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</si>
  <si>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</si>
  <si>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</si>
  <si>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</si>
  <si>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</si>
  <si>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</si>
  <si>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</si>
  <si>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</si>
  <si>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</si>
  <si>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</si>
  <si>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</si>
  <si>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</si>
  <si>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</si>
  <si>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</si>
  <si>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</si>
  <si>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</si>
  <si>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</si>
  <si>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</si>
  <si>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</si>
  <si>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</si>
  <si>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</si>
  <si>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</si>
  <si>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</si>
  <si>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</si>
  <si>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</si>
  <si>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</si>
  <si>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</si>
  <si>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</si>
  <si>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</si>
  <si>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</si>
  <si>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</si>
  <si>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</si>
  <si>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</si>
  <si>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</si>
  <si>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</si>
  <si>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</si>
  <si>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</si>
  <si>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</si>
  <si>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</si>
  <si>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</si>
  <si>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</si>
  <si>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</si>
  <si>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</si>
  <si>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</si>
  <si>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</si>
  <si>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</si>
  <si>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</si>
  <si>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</si>
  <si>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</si>
  <si>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</si>
  <si>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</si>
  <si>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</si>
  <si>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</si>
  <si>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</si>
  <si>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</si>
  <si>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</si>
  <si>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</si>
  <si>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</si>
  <si>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</si>
  <si>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</si>
  <si>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</si>
  <si>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</si>
  <si>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</si>
  <si>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</si>
  <si>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</si>
  <si>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</si>
  <si>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</si>
  <si>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</si>
  <si>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</si>
  <si>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</si>
  <si>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</si>
  <si>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</si>
  <si>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</si>
  <si>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</si>
  <si>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</si>
  <si>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</si>
  <si>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</si>
  <si>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</si>
  <si>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</si>
  <si>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</si>
  <si>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</si>
  <si>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</si>
  <si>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</si>
  <si>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</si>
  <si>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</si>
  <si>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</si>
  <si>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</si>
  <si>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</si>
  <si>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</si>
  <si>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</si>
  <si>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</si>
  <si>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</si>
  <si>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</si>
  <si>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</si>
  <si>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</si>
  <si>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</si>
  <si>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</si>
  <si>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</si>
  <si>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</si>
  <si>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</si>
  <si>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</si>
  <si>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</si>
  <si>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</si>
  <si>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</si>
  <si>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</si>
  <si>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</si>
  <si>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</si>
  <si>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</si>
  <si>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</si>
  <si>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</si>
  <si>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</si>
  <si>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</si>
  <si>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</si>
  <si>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</si>
  <si>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</si>
  <si>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</si>
  <si>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</si>
  <si>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</si>
  <si>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</si>
  <si>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</si>
  <si>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</si>
  <si>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</si>
  <si>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</si>
  <si>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</si>
  <si>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</si>
  <si>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</si>
  <si>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</si>
  <si>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</si>
  <si>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</si>
  <si>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</si>
  <si>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</si>
  <si>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</si>
  <si>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</si>
  <si>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</si>
  <si>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</si>
  <si>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</si>
  <si>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</si>
  <si>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</si>
  <si>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</si>
  <si>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</si>
  <si>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</si>
  <si>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</si>
  <si>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</si>
  <si>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</si>
  <si>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</si>
  <si>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</si>
  <si>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</si>
  <si>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</si>
  <si>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</si>
  <si>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</si>
  <si>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</si>
  <si>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</si>
  <si>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</si>
  <si>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</si>
  <si>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</si>
  <si>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</si>
  <si>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</si>
  <si>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</si>
  <si>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</si>
  <si>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</si>
  <si>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</si>
  <si>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</si>
  <si>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</si>
  <si>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</si>
  <si>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</si>
  <si>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</si>
  <si>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</si>
  <si>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</si>
  <si>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</si>
  <si>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</si>
  <si>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</si>
  <si>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</si>
  <si>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</si>
  <si>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</si>
  <si>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</si>
  <si>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</si>
  <si>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</si>
  <si>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</si>
  <si>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</si>
  <si>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</si>
  <si>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</si>
  <si>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</si>
  <si>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</si>
  <si>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</si>
  <si>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</si>
  <si>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</si>
  <si>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</si>
  <si>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</si>
  <si>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</si>
  <si>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</si>
  <si>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</si>
  <si>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</si>
  <si>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</si>
  <si>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</si>
  <si>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</si>
  <si>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</si>
  <si>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</si>
  <si>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</si>
  <si>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</si>
  <si>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</si>
  <si>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</si>
  <si>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</si>
  <si>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</si>
  <si>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</si>
  <si>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</si>
  <si>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</si>
  <si>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</si>
  <si>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</si>
  <si>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</si>
  <si>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</si>
  <si>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</si>
  <si>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</si>
  <si>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</si>
  <si>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</si>
  <si>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</si>
  <si>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</si>
  <si>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</si>
  <si>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</si>
  <si>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</si>
  <si>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</si>
  <si>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</si>
  <si>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</si>
  <si>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</si>
  <si>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</si>
  <si>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</si>
  <si>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</si>
  <si>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</si>
  <si>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</si>
  <si>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</si>
  <si>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</si>
  <si>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</si>
  <si>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</si>
  <si>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</si>
  <si>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</si>
  <si>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</si>
  <si>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</si>
  <si>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</si>
  <si>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</si>
  <si>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</si>
  <si>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</si>
  <si>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</si>
  <si>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</si>
  <si>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</si>
  <si>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</si>
  <si>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</si>
  <si>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</si>
  <si>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</si>
  <si>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</si>
  <si>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</si>
  <si>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</si>
  <si>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</si>
  <si>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</si>
  <si>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</si>
  <si>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</si>
  <si>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</si>
  <si>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</si>
  <si>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</si>
  <si>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</si>
  <si>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</si>
  <si>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</si>
  <si>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</si>
  <si>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</si>
  <si>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</si>
  <si>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</si>
  <si>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</si>
  <si>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</si>
  <si>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</si>
  <si>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</si>
  <si>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</si>
  <si>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</si>
  <si>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</si>
  <si>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</si>
  <si>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</si>
  <si>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</si>
  <si>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</si>
  <si>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</si>
  <si>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</si>
  <si>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</si>
  <si>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</si>
  <si>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</si>
  <si>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</si>
  <si>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</si>
  <si>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</si>
  <si>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</si>
  <si>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</si>
  <si>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</si>
  <si>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</si>
  <si>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</si>
  <si>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</si>
  <si>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</si>
  <si>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</si>
  <si>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</si>
  <si>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</si>
  <si>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</si>
  <si>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</si>
  <si>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</si>
  <si>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</si>
  <si>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</si>
  <si>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</si>
  <si>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</si>
  <si>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</si>
  <si>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</si>
  <si>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</si>
  <si>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</si>
  <si>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</si>
  <si>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</si>
  <si>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</si>
  <si>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</si>
  <si>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</si>
  <si>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</si>
  <si>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</si>
  <si>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</si>
  <si>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</si>
  <si>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</si>
  <si>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</si>
  <si>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</si>
  <si>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</si>
  <si>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</si>
  <si>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</si>
  <si>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</si>
  <si>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</si>
  <si>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</si>
  <si>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</si>
  <si>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</si>
  <si>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</si>
  <si>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</si>
  <si>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</si>
  <si>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</si>
  <si>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</si>
  <si>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</si>
  <si>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</si>
  <si>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</si>
  <si>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</si>
  <si>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</si>
  <si>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</si>
  <si>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</si>
  <si>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</si>
  <si>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</si>
  <si>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</si>
  <si>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</si>
  <si>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</si>
  <si>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</si>
  <si>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</si>
  <si>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</si>
  <si>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</si>
  <si>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</si>
  <si>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</si>
  <si>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</si>
  <si>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</si>
  <si>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</si>
  <si>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</si>
  <si>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</si>
  <si>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</si>
  <si>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</si>
  <si>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</si>
  <si>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</si>
  <si>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</si>
  <si>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</si>
  <si>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</si>
  <si>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</si>
  <si>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</si>
  <si>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</si>
  <si>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</si>
  <si>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</si>
  <si>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</si>
  <si>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</si>
  <si>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</si>
  <si>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</si>
  <si>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</si>
  <si>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</si>
  <si>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</si>
  <si>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</si>
  <si>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</si>
  <si>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</si>
  <si>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</si>
  <si>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</si>
  <si>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</si>
  <si>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</si>
  <si>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</si>
  <si>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</si>
  <si>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</si>
  <si>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</si>
  <si>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</si>
  <si>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</si>
  <si>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</si>
  <si>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</si>
  <si>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</si>
  <si>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</si>
  <si>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</si>
  <si>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</si>
  <si>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</si>
  <si>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</si>
  <si>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</si>
  <si>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</si>
  <si>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</si>
  <si>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</si>
  <si>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</si>
  <si>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</si>
  <si>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</si>
  <si>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</si>
  <si>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</si>
  <si>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</si>
  <si>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</si>
  <si>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</si>
  <si>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</si>
  <si>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</si>
  <si>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</si>
  <si>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</si>
  <si>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</si>
  <si>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</si>
  <si>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</si>
  <si>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</si>
  <si>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</si>
  <si>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</si>
  <si>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</si>
  <si>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</si>
  <si>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</si>
  <si>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</si>
  <si>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</si>
  <si>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</si>
  <si>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</si>
  <si>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</si>
  <si>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</si>
  <si>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</si>
  <si>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</si>
  <si>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</si>
  <si>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</si>
  <si>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</si>
  <si>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</si>
  <si>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</si>
  <si>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</si>
  <si>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</si>
  <si>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</si>
  <si>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</si>
  <si>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</si>
  <si>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</si>
  <si>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</si>
  <si>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</si>
  <si>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</si>
  <si>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</si>
  <si>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</si>
  <si>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</si>
  <si>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</si>
  <si>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</si>
  <si>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</si>
  <si>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</si>
  <si>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</si>
  <si>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</si>
  <si>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</si>
  <si>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</si>
  <si>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</si>
  <si>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</si>
  <si>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</si>
  <si>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</si>
  <si>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</si>
  <si>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</si>
  <si>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</si>
  <si>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</si>
  <si>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</si>
  <si>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</si>
  <si>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</si>
  <si>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</si>
  <si>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</si>
  <si>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</si>
  <si>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</si>
  <si>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</si>
  <si>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</si>
  <si>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</si>
  <si>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</si>
  <si>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</si>
  <si>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</si>
  <si>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</si>
  <si>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</si>
  <si>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</si>
  <si>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</si>
  <si>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</si>
  <si>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</si>
  <si>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</si>
  <si>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</si>
  <si>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</si>
  <si>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</si>
  <si>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</si>
  <si>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</si>
  <si>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</si>
  <si>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</si>
  <si>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</si>
  <si>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</si>
  <si>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</si>
  <si>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</si>
  <si>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</si>
  <si>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</si>
  <si>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</si>
  <si>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</si>
  <si>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</si>
  <si>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</si>
  <si>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</si>
  <si>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</si>
  <si>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</si>
  <si>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</si>
  <si>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</si>
  <si>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</si>
  <si>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</si>
  <si>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</si>
  <si>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</si>
  <si>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</si>
  <si>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</si>
  <si>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</si>
  <si>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</si>
  <si>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</si>
  <si>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</si>
  <si>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</si>
  <si>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</si>
  <si>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</si>
  <si>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</si>
  <si>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</si>
  <si>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</si>
  <si>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</si>
  <si>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</si>
  <si>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</si>
  <si>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</si>
  <si>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</si>
  <si>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</si>
  <si>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</si>
  <si>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</si>
  <si>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</si>
  <si>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</si>
  <si>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</si>
  <si>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</si>
  <si>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</si>
  <si>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</si>
  <si>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</si>
  <si>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</si>
  <si>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</si>
  <si>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</si>
  <si>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</si>
  <si>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</si>
  <si>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</si>
  <si>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</si>
  <si>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</si>
  <si>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</si>
  <si>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</si>
  <si>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</si>
  <si>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</si>
  <si>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</si>
  <si>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</si>
  <si>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</si>
  <si>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</si>
  <si>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</si>
  <si>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</si>
  <si>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</si>
  <si>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</si>
  <si>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</si>
  <si>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</si>
  <si>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</si>
  <si>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</si>
  <si>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</si>
  <si>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</si>
  <si>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</si>
  <si>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</si>
  <si>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</si>
  <si>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</si>
  <si>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</si>
  <si>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</si>
  <si>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</si>
  <si>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</si>
  <si>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</si>
  <si>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</si>
  <si>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</si>
  <si>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</si>
  <si>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</si>
  <si>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</si>
  <si>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</si>
  <si>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</si>
  <si>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</si>
  <si>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</si>
  <si>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</si>
  <si>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</si>
  <si>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</si>
  <si>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</si>
  <si>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</si>
  <si>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</si>
  <si>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</si>
  <si>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</si>
  <si>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</si>
  <si>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</si>
  <si>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</si>
  <si>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</si>
  <si>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</si>
  <si>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</si>
  <si>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</si>
  <si>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</si>
  <si>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</si>
  <si>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</si>
  <si>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</si>
  <si>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</si>
  <si>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</si>
  <si>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</si>
  <si>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</si>
  <si>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</si>
  <si>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</si>
  <si>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</si>
  <si>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</si>
  <si>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</si>
  <si>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</si>
  <si>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</si>
  <si>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</si>
  <si>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</si>
  <si>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</si>
  <si>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</si>
  <si>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</si>
  <si>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</si>
  <si>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</si>
  <si>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</si>
  <si>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</si>
  <si>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</si>
  <si>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</si>
  <si>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</si>
  <si>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</si>
  <si>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</si>
  <si>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</si>
  <si>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</si>
  <si>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</si>
  <si>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</si>
  <si>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</si>
  <si>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</si>
  <si>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</si>
  <si>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</si>
  <si>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</si>
  <si>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</si>
  <si>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</si>
  <si>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</si>
  <si>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</si>
  <si>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</si>
  <si>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</si>
  <si>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</si>
  <si>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</si>
  <si>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</si>
  <si>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</si>
  <si>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</si>
  <si>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</si>
  <si>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</si>
  <si>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</si>
  <si>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</si>
  <si>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</si>
  <si>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</si>
  <si>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</si>
  <si>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</si>
  <si>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</si>
  <si>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</si>
  <si>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</si>
  <si>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</si>
  <si>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</si>
  <si>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</si>
  <si>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</si>
  <si>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</si>
  <si>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</si>
  <si>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</si>
  <si>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</si>
  <si>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</si>
  <si>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</si>
  <si>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</si>
  <si>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</si>
  <si>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</si>
  <si>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</si>
  <si>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</si>
  <si>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</si>
  <si>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</si>
  <si>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</si>
  <si>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</si>
  <si>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</si>
  <si>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</si>
  <si>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</si>
  <si>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</si>
  <si>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</si>
  <si>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</si>
  <si>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</si>
  <si>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</si>
  <si>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</si>
  <si>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</si>
  <si>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</si>
  <si>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</si>
  <si>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</si>
  <si>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</si>
  <si>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</si>
  <si>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</si>
  <si>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</si>
  <si>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</si>
  <si>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</si>
  <si>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</si>
  <si>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</si>
  <si>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</si>
  <si>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</si>
  <si>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</si>
  <si>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</si>
  <si>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</si>
  <si>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</si>
  <si>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</si>
  <si>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</si>
  <si>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</si>
  <si>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</si>
  <si>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</si>
  <si>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</si>
  <si>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</si>
  <si>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</si>
  <si>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</si>
  <si>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</si>
  <si>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</si>
  <si>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</si>
  <si>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</si>
  <si>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</si>
  <si>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</si>
  <si>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</si>
  <si>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</si>
  <si>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</si>
  <si>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</si>
  <si>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</si>
  <si>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</si>
  <si>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</si>
  <si>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</si>
  <si>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</si>
  <si>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</si>
  <si>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</si>
  <si>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</si>
  <si>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</si>
  <si>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</si>
  <si>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</si>
  <si>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</si>
  <si>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</si>
  <si>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</si>
  <si>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</si>
  <si>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</si>
  <si>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</si>
  <si>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</si>
  <si>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</si>
  <si>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</si>
  <si>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</si>
  <si>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</si>
  <si>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</si>
  <si>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</si>
  <si>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</si>
  <si>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</si>
  <si>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</si>
  <si>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</si>
  <si>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</si>
  <si>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</si>
  <si>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</si>
  <si>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</si>
  <si>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</si>
  <si>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</si>
  <si>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</si>
  <si>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</si>
  <si>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</si>
  <si>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</si>
  <si>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</si>
  <si>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</si>
  <si>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</si>
  <si>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</si>
  <si>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</si>
  <si>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</si>
  <si>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</si>
  <si>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</si>
  <si>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</si>
  <si>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</si>
  <si>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</si>
  <si>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</si>
  <si>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</si>
  <si>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</si>
  <si>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</si>
  <si>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</si>
  <si>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</si>
  <si>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</si>
  <si>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</si>
  <si>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</si>
  <si>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</si>
  <si>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</si>
  <si>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</si>
  <si>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</si>
  <si>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</si>
  <si>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</si>
  <si>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</si>
  <si>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</si>
  <si>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</si>
  <si>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</si>
  <si>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</si>
  <si>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</si>
  <si>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</si>
  <si>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</si>
  <si>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</si>
  <si>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</si>
  <si>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</si>
  <si>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</si>
  <si>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</si>
  <si>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</si>
  <si>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</si>
  <si>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</si>
  <si>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</si>
  <si>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</si>
  <si>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</si>
  <si>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</si>
  <si>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</si>
  <si>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</si>
  <si>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</si>
  <si>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</si>
  <si>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</si>
  <si>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</si>
  <si>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</si>
  <si>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</si>
  <si>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</si>
  <si>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</si>
  <si>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</si>
  <si>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</si>
  <si>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</si>
  <si>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</si>
  <si>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</si>
  <si>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</si>
  <si>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</si>
  <si>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</si>
  <si>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</si>
  <si>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</si>
  <si>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</si>
  <si>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</si>
  <si>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</si>
  <si>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</si>
  <si>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</si>
  <si>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</si>
  <si>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</si>
  <si>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</si>
  <si>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</si>
  <si>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</si>
  <si>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</si>
  <si>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</si>
  <si>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</si>
  <si>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</si>
  <si>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</si>
  <si>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</si>
  <si>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</si>
  <si>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</si>
  <si>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</si>
  <si>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</si>
  <si>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</si>
  <si>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</si>
  <si>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</si>
  <si>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</si>
  <si>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</si>
  <si>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</si>
  <si>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</si>
  <si>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</si>
  <si>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</si>
  <si>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</si>
  <si>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</si>
  <si>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</si>
  <si>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</si>
  <si>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</si>
  <si>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</si>
  <si>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</si>
  <si>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</si>
  <si>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</si>
  <si>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</si>
  <si>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</si>
  <si>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</si>
  <si>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</si>
  <si>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</si>
  <si>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</si>
  <si>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</si>
  <si>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</si>
  <si>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</si>
  <si>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</si>
  <si>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</si>
  <si>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</si>
  <si>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</si>
  <si>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</si>
  <si>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</si>
  <si>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</si>
  <si>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</si>
  <si>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</si>
  <si>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</si>
  <si>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</si>
  <si>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</si>
  <si>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</si>
  <si>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</si>
  <si>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</si>
  <si>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</si>
  <si>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</si>
  <si>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</si>
  <si>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</si>
  <si>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</si>
  <si>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</si>
  <si>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</si>
  <si>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</si>
  <si>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</si>
  <si>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</si>
  <si>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</si>
  <si>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</si>
  <si>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</si>
  <si>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</si>
  <si>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</si>
  <si>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</si>
  <si>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</si>
  <si>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</si>
  <si>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</si>
  <si>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</si>
  <si>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</si>
  <si>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</si>
  <si>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</si>
  <si>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</si>
  <si>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</si>
  <si>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</si>
  <si>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</si>
  <si>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</si>
  <si>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</si>
  <si>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</si>
  <si>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</si>
  <si>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</si>
  <si>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</si>
  <si>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</si>
  <si>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</si>
  <si>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</si>
  <si>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</si>
  <si>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</si>
  <si>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</si>
  <si>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</si>
  <si>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</si>
  <si>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</si>
  <si>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</si>
  <si>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</si>
  <si>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</si>
  <si>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</si>
  <si>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</si>
  <si>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</si>
  <si>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</si>
  <si>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</si>
  <si>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</si>
  <si>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</si>
  <si>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</si>
  <si>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</si>
  <si>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</si>
  <si>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</si>
  <si>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</si>
  <si>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</si>
  <si>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</si>
  <si>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</si>
  <si>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</si>
  <si>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</si>
  <si>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</si>
  <si>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</si>
  <si>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</si>
  <si>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</si>
  <si>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</si>
  <si>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</si>
  <si>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</si>
  <si>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</si>
  <si>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</si>
  <si>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</si>
  <si>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</si>
  <si>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</si>
  <si>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</si>
  <si>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</si>
  <si>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</si>
  <si>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</si>
  <si>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</si>
  <si>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</si>
  <si>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</si>
  <si>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</si>
  <si>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</si>
  <si>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</si>
  <si>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</si>
  <si>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</si>
  <si>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</si>
  <si>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</si>
  <si>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</si>
  <si>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</si>
  <si>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</si>
  <si>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</si>
  <si>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</si>
  <si>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</si>
  <si>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</si>
  <si>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</si>
  <si>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</si>
  <si>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</si>
  <si>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</si>
  <si>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</si>
  <si>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</si>
  <si>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</si>
  <si>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</si>
  <si>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</si>
  <si>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</si>
  <si>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</si>
  <si>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</si>
  <si>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</si>
  <si>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</si>
  <si>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</si>
  <si>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</si>
  <si>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</si>
  <si>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</si>
  <si>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</si>
  <si>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</si>
  <si>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</si>
  <si>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</si>
  <si>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</si>
  <si>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</si>
  <si>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</si>
  <si>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</si>
  <si>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</si>
  <si>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</si>
  <si>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</si>
  <si>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</si>
  <si>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</si>
  <si>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</si>
  <si>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</si>
  <si>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</si>
  <si>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</si>
  <si>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</si>
  <si>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</si>
  <si>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</si>
  <si>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</si>
  <si>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</si>
  <si>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</si>
  <si>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</si>
  <si>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</si>
  <si>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</si>
  <si>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</si>
  <si>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</si>
  <si>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</si>
  <si>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</si>
  <si>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</si>
  <si>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</si>
  <si>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</si>
  <si>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</si>
  <si>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</si>
  <si>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</si>
  <si>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</si>
  <si>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</si>
  <si>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</si>
  <si>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</si>
  <si>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</si>
  <si>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</si>
  <si>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</si>
  <si>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</si>
  <si>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</si>
  <si>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</si>
  <si>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</si>
  <si>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</si>
  <si>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</si>
  <si>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</si>
  <si>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</si>
  <si>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</si>
  <si>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</si>
  <si>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</si>
  <si>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</si>
  <si>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</si>
  <si>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</si>
  <si>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</si>
  <si>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</si>
  <si>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</si>
  <si>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</si>
  <si>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</si>
  <si>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</si>
  <si>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</si>
  <si>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</si>
  <si>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</si>
  <si>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</si>
  <si>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</si>
  <si>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</si>
  <si>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</si>
  <si>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</si>
  <si>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</si>
  <si>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</si>
  <si>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</si>
  <si>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</si>
  <si>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</si>
  <si>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</si>
  <si>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</si>
  <si>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</si>
  <si>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</si>
  <si>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</si>
  <si>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</si>
  <si>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</si>
  <si>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</si>
  <si>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</si>
  <si>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</si>
  <si>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</si>
  <si>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</si>
  <si>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</si>
  <si>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</si>
  <si>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</si>
  <si>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</si>
  <si>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</si>
  <si>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</si>
  <si>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</si>
  <si>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</si>
  <si>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</si>
  <si>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</si>
  <si>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</si>
  <si>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</si>
  <si>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</si>
  <si>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</si>
  <si>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</si>
  <si>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</si>
  <si>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</si>
  <si>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</si>
  <si>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</si>
  <si>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</si>
  <si>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</si>
  <si>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</si>
  <si>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</si>
  <si>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</si>
  <si>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</si>
  <si>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</si>
  <si>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</si>
  <si>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</si>
  <si>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</si>
  <si>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</si>
  <si>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</si>
  <si>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</si>
  <si>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</si>
  <si>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</si>
  <si>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</si>
  <si>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</si>
  <si>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</si>
  <si>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</si>
  <si>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</si>
  <si>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</si>
  <si>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</si>
  <si>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</si>
  <si>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</si>
  <si>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</si>
  <si>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</si>
  <si>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</si>
  <si>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</si>
  <si>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</si>
  <si>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</si>
  <si>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</si>
  <si>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</si>
  <si>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</si>
  <si>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</si>
  <si>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</si>
  <si>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</si>
  <si>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</si>
  <si>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</si>
  <si>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</si>
  <si>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</si>
  <si>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</si>
  <si>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</si>
  <si>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</si>
  <si>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</si>
  <si>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</si>
  <si>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</si>
  <si>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</si>
  <si>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</si>
  <si>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</si>
  <si>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</si>
  <si>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</si>
  <si>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</si>
  <si>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</si>
  <si>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</si>
  <si>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</si>
  <si>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</si>
  <si>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</si>
  <si>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</si>
  <si>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</si>
  <si>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</si>
  <si>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</si>
  <si>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</si>
  <si>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</si>
  <si>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</si>
  <si>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</si>
  <si>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</si>
  <si>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</si>
  <si>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</si>
  <si>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</si>
  <si>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</si>
  <si>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</si>
  <si>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</si>
  <si>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</si>
  <si>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</si>
  <si>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</si>
  <si>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</si>
  <si>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</si>
  <si>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</si>
  <si>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</si>
  <si>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</si>
  <si>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</si>
  <si>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</si>
  <si>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</si>
  <si>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</si>
  <si>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</si>
  <si>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</si>
  <si>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</si>
  <si>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</si>
  <si>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</si>
  <si>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</si>
  <si>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</si>
  <si>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</si>
  <si>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</si>
  <si>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</si>
  <si>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</si>
  <si>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</si>
  <si>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</si>
  <si>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</si>
  <si>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</si>
  <si>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</si>
  <si>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</si>
  <si>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</si>
  <si>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</si>
  <si>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</si>
  <si>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</si>
  <si>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</si>
  <si>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</si>
  <si>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</si>
  <si>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</si>
  <si>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</si>
  <si>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</si>
  <si>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</si>
  <si>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</si>
  <si>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</si>
  <si>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</si>
  <si>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</si>
  <si>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</si>
  <si>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</si>
  <si>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</si>
  <si>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</si>
  <si>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</si>
  <si>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</si>
  <si>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</si>
  <si>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</si>
  <si>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</si>
  <si>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</si>
  <si>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</si>
  <si>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</si>
  <si>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</si>
  <si>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</si>
  <si>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</si>
  <si>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</si>
  <si>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</si>
  <si>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</si>
  <si>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</si>
  <si>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</si>
  <si>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</si>
  <si>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</si>
  <si>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</si>
  <si>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</si>
  <si>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</si>
  <si>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</si>
  <si>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</si>
  <si>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</si>
  <si>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</si>
  <si>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</si>
  <si>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</si>
  <si>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</si>
  <si>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</si>
  <si>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</si>
  <si>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</si>
  <si>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</si>
  <si>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</si>
  <si>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</si>
  <si>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</si>
  <si>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</si>
  <si>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</si>
  <si>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</si>
  <si>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</si>
  <si>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</si>
  <si>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</si>
  <si>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</si>
  <si>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</si>
  <si>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</si>
  <si>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</si>
  <si>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</si>
  <si>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</si>
  <si>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</si>
  <si>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</si>
  <si>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</si>
  <si>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</si>
  <si>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</si>
  <si>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</si>
  <si>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</si>
  <si>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</si>
  <si>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</si>
  <si>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</si>
  <si>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</si>
  <si>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</si>
  <si>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</si>
  <si>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</si>
  <si>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</si>
  <si>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</si>
  <si>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</si>
  <si>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</si>
  <si>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</si>
  <si>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</si>
  <si>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</si>
  <si>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</si>
  <si>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</si>
  <si>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</si>
  <si>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</si>
  <si>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</si>
  <si>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</si>
  <si>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</si>
  <si>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</si>
  <si>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</si>
  <si>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</si>
  <si>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</si>
  <si>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</si>
  <si>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</si>
  <si>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</si>
  <si>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</si>
  <si>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</si>
  <si>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</si>
  <si>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</si>
  <si>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</si>
  <si>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</si>
  <si>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</si>
  <si>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</si>
  <si>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</si>
  <si>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</si>
  <si>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</si>
  <si>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</si>
  <si>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</si>
  <si>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</si>
  <si>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</si>
  <si>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</si>
  <si>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</si>
  <si>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</si>
  <si>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</si>
  <si>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</si>
  <si>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</si>
  <si>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</si>
  <si>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</si>
  <si>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</si>
  <si>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</si>
  <si>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</si>
  <si>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</si>
  <si>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</si>
  <si>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</si>
  <si>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</si>
  <si>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</si>
  <si>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</si>
  <si>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</si>
  <si>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</si>
  <si>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</si>
  <si>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</si>
  <si>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</si>
  <si>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</si>
  <si>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</si>
  <si>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</si>
  <si>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</si>
  <si>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</si>
  <si>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</si>
  <si>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</si>
  <si>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</si>
  <si>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</si>
  <si>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</si>
  <si>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</si>
  <si>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</si>
  <si>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</si>
  <si>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</si>
  <si>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</si>
  <si>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</si>
  <si>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</si>
  <si>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</si>
  <si>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</si>
  <si>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</si>
  <si>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</si>
  <si>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</si>
  <si>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</si>
  <si>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</si>
  <si>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</si>
  <si>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</si>
  <si>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</si>
  <si>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</si>
  <si>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</si>
  <si>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</si>
  <si>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</si>
  <si>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</si>
  <si>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</si>
  <si>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</si>
  <si>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</si>
  <si>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</si>
  <si>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</si>
  <si>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</si>
  <si>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</si>
  <si>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</si>
  <si>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</si>
  <si>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</si>
  <si>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</si>
  <si>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</si>
  <si>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</si>
  <si>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</si>
  <si>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</si>
  <si>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</si>
  <si>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</si>
  <si>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</si>
  <si>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</si>
  <si>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</si>
  <si>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</si>
  <si>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</si>
  <si>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</si>
  <si>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</si>
  <si>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</si>
  <si>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</si>
  <si>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</si>
  <si>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</si>
  <si>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</si>
  <si>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</si>
  <si>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</si>
  <si>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</si>
  <si>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</si>
  <si>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</si>
  <si>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</si>
  <si>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</si>
  <si>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</si>
  <si>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</si>
  <si>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</si>
  <si>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</si>
  <si>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</si>
  <si>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</si>
  <si>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</si>
  <si>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</si>
  <si>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</si>
  <si>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</si>
  <si>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</si>
  <si>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</si>
  <si>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</si>
  <si>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</si>
  <si>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</si>
  <si>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</si>
  <si>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</si>
  <si>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</si>
  <si>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</si>
  <si>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</si>
  <si>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</si>
  <si>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</si>
  <si>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</si>
  <si>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</si>
  <si>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</si>
  <si>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</si>
  <si>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</si>
  <si>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</si>
  <si>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</si>
  <si>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</si>
  <si>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</si>
  <si>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</si>
  <si>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</si>
  <si>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</si>
  <si>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</si>
  <si>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</si>
  <si>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</si>
  <si>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</si>
  <si>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</si>
  <si>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</si>
  <si>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</si>
  <si>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</si>
  <si>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</si>
  <si>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</si>
  <si>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</si>
  <si>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</si>
  <si>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</si>
  <si>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</si>
  <si>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</si>
  <si>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</si>
  <si>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</si>
  <si>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</si>
  <si>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</si>
  <si>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</si>
  <si>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</si>
  <si>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</si>
  <si>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</si>
  <si>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</si>
  <si>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</si>
  <si>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</si>
  <si>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</si>
  <si>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</si>
  <si>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</si>
  <si>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</si>
  <si>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</si>
  <si>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</si>
  <si>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</si>
  <si>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</si>
  <si>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</si>
  <si>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</si>
  <si>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</si>
  <si>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</si>
  <si>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</si>
  <si>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</si>
  <si>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</si>
  <si>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</si>
  <si>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</si>
  <si>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</si>
  <si>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</si>
  <si>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</si>
  <si>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</si>
  <si>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</si>
  <si>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</si>
  <si>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</si>
  <si>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</si>
  <si>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</si>
  <si>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</si>
  <si>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</si>
  <si>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</si>
  <si>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</si>
  <si>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</si>
  <si>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</si>
  <si>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</si>
  <si>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</si>
  <si>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</si>
  <si>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</si>
  <si>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</si>
  <si>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</si>
  <si>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</si>
  <si>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</si>
  <si>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</si>
  <si>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</si>
  <si>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</si>
  <si>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</si>
  <si>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</si>
  <si>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</si>
  <si>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</si>
  <si>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</si>
  <si>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</si>
  <si>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</si>
  <si>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</si>
  <si>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</si>
  <si>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</si>
  <si>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</si>
  <si>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</si>
  <si>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</si>
  <si>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</si>
  <si>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</si>
  <si>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</si>
  <si>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</si>
  <si>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</si>
  <si>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</si>
  <si>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</si>
  <si>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</si>
  <si>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</si>
  <si>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</si>
  <si>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</si>
  <si>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</si>
  <si>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</si>
  <si>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</si>
  <si>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</si>
  <si>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</si>
  <si>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</si>
  <si>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</si>
  <si>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</si>
  <si>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</si>
  <si>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</si>
  <si>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</si>
  <si>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</si>
  <si>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</si>
  <si>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</si>
  <si>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</si>
  <si>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</si>
  <si>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</si>
  <si>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</si>
  <si>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</si>
  <si>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</si>
  <si>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</si>
  <si>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</si>
  <si>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</si>
  <si>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</si>
  <si>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</si>
  <si>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</si>
  <si>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</si>
  <si>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</si>
  <si>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</si>
  <si>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</si>
  <si>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</si>
  <si>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</si>
  <si>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</si>
  <si>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</si>
  <si>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</si>
  <si>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</si>
  <si>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</si>
  <si>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</si>
  <si>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</si>
  <si>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</si>
  <si>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</si>
  <si>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</si>
  <si>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</si>
  <si>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</si>
  <si>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</si>
  <si>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</si>
  <si>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</si>
  <si>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</si>
  <si>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</si>
  <si>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</si>
  <si>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</si>
  <si>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</si>
  <si>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</si>
  <si>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</si>
  <si>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</si>
  <si>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</si>
  <si>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</si>
  <si>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</si>
  <si>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</si>
  <si>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</si>
  <si>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</si>
  <si>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</si>
  <si>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</si>
  <si>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</si>
  <si>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</si>
  <si>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</si>
  <si>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</si>
  <si>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</si>
  <si>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</si>
  <si>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</si>
  <si>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</si>
  <si>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</si>
  <si>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</si>
  <si>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</si>
  <si>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</si>
  <si>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</si>
  <si>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</si>
  <si>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</si>
  <si>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</si>
  <si>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</si>
  <si>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</si>
  <si>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</si>
  <si>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</si>
  <si>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</si>
  <si>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</si>
  <si>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</si>
  <si>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</si>
  <si>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</si>
  <si>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</si>
  <si>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</si>
  <si>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</si>
  <si>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</si>
  <si>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</si>
  <si>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</si>
  <si>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</si>
  <si>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</si>
  <si>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</si>
  <si>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</si>
  <si>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</si>
  <si>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</si>
  <si>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</si>
  <si>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</si>
  <si>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</si>
  <si>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</si>
  <si>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</si>
  <si>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</si>
  <si>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</si>
  <si>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</si>
  <si>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</si>
  <si>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</si>
  <si>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</si>
  <si>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</si>
  <si>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</si>
  <si>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</si>
  <si>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</si>
  <si>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</si>
  <si>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</si>
  <si>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</si>
  <si>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</si>
  <si>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</si>
  <si>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</si>
  <si>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</si>
  <si>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</si>
  <si>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</si>
  <si>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</si>
  <si>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</si>
  <si>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</si>
  <si>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</si>
  <si>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</si>
  <si>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</si>
  <si>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</si>
  <si>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</si>
  <si>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</si>
  <si>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</si>
  <si>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</si>
  <si>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</si>
  <si>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</si>
  <si>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</si>
  <si>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</si>
  <si>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</si>
  <si>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</si>
  <si>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</si>
  <si>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</si>
  <si>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</si>
  <si>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</si>
  <si>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</si>
  <si>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</si>
  <si>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</si>
  <si>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</si>
  <si>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</si>
  <si>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</si>
  <si>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</si>
  <si>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</si>
  <si>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</si>
  <si>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</si>
  <si>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</si>
  <si>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</si>
  <si>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</si>
  <si>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</si>
  <si>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</si>
  <si>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</si>
  <si>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</si>
  <si>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</si>
  <si>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</si>
  <si>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</si>
  <si>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</si>
  <si>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</si>
  <si>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</si>
  <si>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</si>
  <si>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</si>
  <si>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</si>
  <si>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</si>
  <si>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</si>
  <si>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</si>
  <si>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</si>
  <si>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</si>
  <si>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</si>
  <si>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</si>
  <si>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</si>
  <si>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</si>
  <si>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</si>
  <si>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</si>
  <si>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</si>
  <si>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</si>
  <si>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</si>
  <si>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</si>
  <si>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</si>
  <si>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</si>
  <si>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</si>
  <si>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</si>
  <si>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</si>
  <si>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</si>
  <si>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</si>
  <si>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</si>
  <si>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</si>
  <si>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</si>
  <si>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</si>
  <si>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</si>
  <si>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</si>
  <si>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</si>
  <si>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</si>
  <si>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</si>
  <si>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</si>
  <si>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</si>
  <si>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</si>
  <si>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</si>
  <si>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</si>
  <si>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</si>
  <si>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</si>
  <si>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</si>
  <si>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</si>
  <si>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</si>
  <si>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</si>
  <si>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</si>
  <si>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</si>
  <si>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</si>
  <si>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</si>
  <si>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</si>
  <si>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</si>
  <si>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</si>
  <si>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</si>
  <si>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</si>
  <si>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</si>
  <si>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</si>
  <si>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</si>
  <si>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</si>
  <si>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</si>
  <si>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</si>
  <si>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</si>
  <si>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</si>
  <si>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</si>
  <si>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</si>
  <si>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</si>
  <si>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</si>
  <si>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</si>
  <si>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</si>
  <si>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</si>
  <si>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</si>
  <si>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</si>
  <si>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</si>
  <si>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</si>
  <si>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</si>
  <si>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</si>
  <si>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</si>
  <si>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</si>
  <si>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</si>
  <si>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</si>
  <si>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</si>
  <si>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</si>
  <si>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</si>
  <si>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</si>
  <si>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</si>
  <si>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</si>
  <si>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</si>
  <si>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</si>
  <si>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</si>
  <si>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</si>
  <si>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</si>
  <si>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</si>
  <si>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</si>
  <si>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</si>
  <si>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</si>
  <si>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</si>
  <si>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</si>
  <si>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</si>
  <si>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</si>
  <si>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</si>
  <si>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</si>
  <si>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</si>
  <si>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</si>
  <si>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</si>
  <si>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</si>
  <si>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</si>
  <si>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</si>
  <si>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</si>
  <si>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</si>
  <si>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</si>
  <si>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</si>
  <si>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</si>
  <si>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</si>
  <si>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</si>
  <si>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</si>
  <si>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</si>
  <si>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</si>
  <si>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</si>
  <si>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</si>
  <si>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</si>
  <si>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</si>
  <si>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</si>
  <si>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</si>
  <si>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</si>
  <si>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</si>
  <si>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</si>
  <si>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</si>
  <si>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</si>
  <si>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</si>
  <si>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</si>
  <si>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</si>
  <si>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</si>
  <si>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</si>
  <si>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</si>
  <si>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</si>
  <si>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</si>
  <si>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</si>
  <si>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</si>
  <si>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</si>
  <si>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</si>
  <si>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</si>
  <si>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</si>
  <si>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</si>
  <si>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</si>
  <si>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</si>
  <si>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</si>
  <si>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</si>
  <si>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</si>
  <si>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</si>
  <si>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</si>
  <si>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</si>
  <si>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</si>
  <si>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</si>
  <si>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</si>
  <si>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</si>
  <si>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</si>
  <si>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</si>
  <si>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</si>
  <si>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</si>
  <si>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</si>
  <si>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</si>
  <si>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</si>
  <si>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</si>
  <si>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</si>
  <si>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</si>
  <si>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</si>
  <si>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</si>
  <si>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</si>
  <si>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</si>
  <si>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</si>
  <si>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</si>
  <si>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</si>
  <si>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</si>
  <si>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</si>
  <si>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</si>
  <si>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</si>
  <si>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</si>
  <si>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</si>
  <si>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</si>
  <si>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</si>
  <si>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</si>
  <si>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</si>
  <si>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</si>
  <si>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</si>
  <si>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</si>
  <si>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</si>
  <si>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</si>
  <si>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</si>
  <si>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</si>
  <si>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</si>
  <si>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</si>
  <si>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</si>
  <si>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</si>
  <si>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</si>
  <si>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</si>
  <si>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</si>
  <si>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</si>
  <si>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</si>
  <si>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</si>
  <si>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</si>
  <si>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</si>
  <si>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</si>
  <si>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</si>
  <si>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</si>
  <si>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</si>
  <si>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</si>
  <si>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</si>
  <si>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</si>
  <si>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</si>
  <si>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</si>
  <si>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</si>
  <si>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</si>
  <si>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</si>
  <si>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</si>
  <si>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</si>
  <si>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</si>
  <si>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</si>
  <si>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</si>
  <si>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</si>
  <si>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</si>
  <si>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</si>
  <si>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</si>
  <si>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</si>
  <si>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</si>
  <si>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</si>
  <si>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</si>
  <si>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</si>
  <si>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</si>
  <si>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</si>
  <si>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</si>
  <si>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</si>
  <si>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</si>
  <si>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</si>
  <si>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</si>
  <si>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</si>
  <si>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</si>
  <si>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</si>
  <si>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</si>
  <si>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</si>
  <si>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</si>
  <si>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</si>
  <si>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</si>
  <si>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</si>
  <si>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</si>
  <si>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</si>
  <si>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</si>
  <si>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</si>
  <si>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</si>
  <si>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</si>
  <si>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</si>
  <si>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</si>
  <si>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</si>
  <si>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</si>
  <si>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</si>
  <si>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</si>
  <si>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</si>
  <si>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</si>
  <si>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</si>
  <si>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</si>
  <si>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</si>
  <si>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</si>
  <si>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</si>
  <si>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</si>
  <si>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</si>
  <si>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</si>
  <si>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</si>
  <si>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</si>
  <si>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</si>
  <si>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</si>
  <si>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</si>
  <si>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</si>
  <si>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</si>
  <si>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</si>
  <si>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</si>
  <si>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</si>
  <si>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</si>
  <si>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</si>
  <si>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</si>
  <si>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</si>
  <si>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</si>
  <si>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</si>
  <si>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</si>
  <si>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</si>
  <si>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</si>
  <si>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</si>
  <si>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</si>
  <si>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</si>
  <si>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</si>
  <si>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</si>
  <si>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</si>
  <si>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</si>
  <si>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</si>
  <si>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</si>
  <si>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</si>
  <si>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</si>
  <si>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</si>
  <si>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</si>
  <si>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</si>
  <si>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</si>
  <si>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</si>
  <si>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</si>
  <si>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</si>
  <si>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</si>
  <si>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</si>
  <si>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</si>
  <si>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</si>
  <si>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</si>
  <si>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</si>
  <si>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</si>
  <si>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</si>
  <si>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</si>
  <si>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</si>
  <si>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</si>
  <si>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</si>
  <si>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</si>
  <si>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</si>
  <si>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</si>
  <si>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</si>
  <si>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</si>
  <si>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</si>
  <si>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</si>
  <si>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</si>
  <si>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</si>
  <si>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</si>
  <si>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</si>
  <si>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</si>
  <si>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</si>
  <si>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</si>
  <si>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</si>
  <si>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</si>
  <si>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</si>
  <si>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</si>
  <si>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</si>
  <si>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</si>
  <si>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</si>
  <si>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</si>
  <si>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</si>
  <si>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</si>
  <si>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</si>
  <si>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</si>
  <si>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</si>
  <si>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</si>
  <si>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</si>
  <si>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</si>
  <si>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</si>
  <si>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</si>
  <si>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</si>
  <si>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</si>
  <si>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</si>
  <si>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</si>
  <si>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</si>
  <si>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</si>
  <si>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</si>
  <si>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</si>
  <si>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</si>
  <si>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</si>
  <si>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</si>
  <si>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</si>
  <si>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</si>
  <si>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</si>
  <si>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</si>
  <si>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</si>
  <si>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</si>
  <si>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</si>
  <si>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</si>
  <si>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</si>
  <si>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</si>
  <si>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</si>
  <si>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</si>
  <si>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</si>
  <si>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</si>
  <si>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</si>
  <si>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</si>
  <si>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</si>
  <si>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</si>
  <si>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</si>
  <si>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</si>
  <si>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</si>
  <si>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</si>
  <si>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</si>
  <si>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</si>
  <si>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</si>
  <si>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</si>
  <si>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</si>
  <si>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</si>
  <si>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</si>
  <si>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</si>
  <si>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</si>
  <si>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</si>
  <si>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</si>
  <si>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</si>
  <si>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</si>
  <si>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</si>
  <si>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</si>
  <si>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</si>
  <si>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</si>
  <si>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</si>
  <si>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</si>
  <si>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</si>
  <si>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</si>
  <si>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</si>
  <si>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</si>
  <si>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</si>
  <si>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</si>
  <si>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</si>
  <si>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</si>
  <si>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</si>
  <si>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</si>
  <si>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</si>
  <si>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</si>
  <si>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</si>
  <si>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</si>
  <si>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</si>
  <si>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</si>
  <si>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</si>
  <si>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</si>
  <si>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</si>
  <si>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</si>
  <si>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</si>
  <si>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</si>
  <si>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</si>
  <si>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</si>
  <si>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</si>
  <si>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</si>
  <si>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</si>
  <si>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</si>
  <si>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</si>
  <si>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</si>
  <si>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</si>
  <si>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</si>
  <si>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</si>
  <si>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</si>
  <si>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</si>
  <si>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</si>
  <si>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</si>
  <si>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</si>
  <si>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</si>
  <si>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</si>
  <si>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</si>
  <si>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</si>
  <si>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</si>
  <si>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</si>
  <si>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</si>
  <si>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</si>
  <si>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</si>
  <si>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</si>
  <si>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</si>
  <si>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</si>
  <si>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</si>
  <si>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</si>
  <si>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</si>
  <si>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</si>
  <si>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</si>
  <si>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</si>
  <si>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</si>
  <si>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</si>
  <si>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</si>
  <si>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</si>
  <si>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</si>
  <si>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</si>
  <si>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</si>
  <si>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</si>
  <si>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</si>
  <si>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</si>
  <si>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</si>
  <si>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</si>
  <si>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</si>
  <si>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</si>
  <si>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</si>
  <si>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</si>
  <si>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</si>
  <si>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</si>
  <si>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</si>
  <si>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</si>
  <si>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</si>
  <si>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</si>
  <si>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</si>
  <si>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</si>
  <si>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</si>
  <si>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</si>
  <si>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</si>
  <si>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</si>
  <si>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</si>
  <si>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</si>
  <si>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</si>
  <si>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</si>
  <si>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</si>
  <si>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</si>
  <si>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</si>
  <si>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</si>
  <si>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</si>
  <si>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</si>
  <si>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</si>
  <si>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</si>
  <si>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</si>
  <si>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</si>
  <si>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</si>
  <si>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</si>
  <si>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</si>
  <si>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</si>
  <si>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</si>
  <si>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</si>
  <si>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</si>
  <si>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</si>
  <si>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</si>
  <si>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</si>
  <si>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</si>
  <si>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</si>
  <si>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</si>
  <si>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</si>
  <si>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</si>
  <si>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</si>
  <si>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</si>
  <si>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</si>
  <si>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</si>
  <si>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</si>
  <si>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</si>
  <si>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</si>
  <si>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</si>
  <si>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</si>
  <si>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</si>
  <si>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</si>
  <si>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</si>
  <si>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</si>
  <si>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</si>
  <si>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</si>
  <si>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</si>
  <si>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</si>
  <si>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</si>
  <si>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</si>
  <si>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</si>
  <si>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</si>
  <si>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</si>
  <si>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</si>
  <si>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</si>
  <si>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</si>
  <si>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</si>
  <si>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</si>
  <si>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</si>
  <si>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</si>
  <si>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</si>
  <si>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</si>
  <si>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</si>
  <si>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</si>
  <si>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</si>
  <si>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</si>
  <si>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</si>
  <si>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</si>
  <si>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</si>
  <si>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</si>
  <si>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</si>
  <si>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</si>
  <si>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</si>
  <si>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</si>
  <si>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</si>
  <si>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</si>
  <si>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</si>
  <si>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</si>
  <si>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</si>
  <si>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</si>
  <si>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</si>
  <si>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</si>
  <si>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</si>
  <si>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</si>
  <si>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</si>
  <si>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</si>
  <si>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</si>
  <si>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</si>
  <si>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</si>
  <si>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</si>
  <si>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</si>
  <si>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</si>
  <si>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</si>
  <si>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</si>
  <si>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</si>
  <si>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</si>
  <si>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</si>
  <si>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</si>
  <si>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</si>
  <si>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</si>
  <si>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</si>
  <si>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</si>
  <si>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</si>
  <si>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</si>
  <si>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</si>
  <si>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</si>
  <si>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</si>
  <si>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</si>
  <si>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</si>
  <si>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</si>
  <si>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</si>
  <si>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</si>
  <si>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</si>
  <si>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</si>
  <si>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</si>
  <si>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</si>
  <si>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</si>
  <si>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</si>
  <si>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</si>
  <si>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</si>
  <si>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</si>
  <si>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</si>
  <si>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</si>
  <si>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</si>
  <si>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</si>
  <si>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</si>
  <si>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</si>
  <si>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</si>
  <si>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</si>
  <si>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</si>
  <si>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</si>
  <si>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</si>
  <si>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</si>
  <si>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</si>
  <si>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</si>
  <si>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</si>
  <si>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</si>
  <si>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</si>
  <si>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</si>
  <si>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</si>
  <si>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</si>
  <si>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</si>
  <si>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</si>
  <si>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</si>
  <si>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</si>
  <si>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</si>
  <si>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</si>
  <si>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</si>
  <si>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</si>
  <si>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</si>
  <si>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</si>
  <si>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</si>
  <si>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</si>
  <si>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</si>
  <si>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</si>
  <si>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</si>
  <si>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</si>
  <si>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</si>
  <si>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</si>
  <si>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</si>
  <si>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</si>
  <si>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</si>
  <si>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</si>
  <si>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</si>
  <si>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</si>
  <si>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</si>
  <si>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</si>
  <si>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</si>
  <si>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</si>
  <si>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</si>
  <si>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</si>
  <si>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</si>
  <si>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</si>
  <si>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</si>
  <si>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</si>
  <si>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</si>
  <si>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</si>
  <si>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</si>
  <si>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</si>
  <si>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</si>
  <si>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</si>
  <si>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</si>
  <si>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</si>
  <si>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</si>
  <si>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</si>
  <si>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</si>
  <si>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</si>
  <si>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</si>
  <si>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</si>
  <si>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</si>
  <si>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</si>
  <si>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</si>
  <si>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</si>
  <si>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</si>
  <si>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</si>
  <si>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</si>
  <si>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</si>
  <si>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</si>
  <si>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</si>
  <si>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</si>
  <si>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</si>
  <si>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</si>
  <si>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</si>
  <si>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</si>
  <si>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</si>
  <si>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</si>
  <si>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</si>
  <si>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</si>
  <si>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</si>
  <si>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</si>
  <si>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</si>
  <si>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</si>
  <si>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</si>
  <si>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</si>
  <si>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</si>
  <si>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</si>
  <si>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</si>
  <si>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</si>
  <si>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</si>
  <si>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</si>
  <si>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</si>
  <si>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</si>
  <si>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</si>
  <si>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</si>
  <si>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</si>
  <si>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</si>
  <si>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</si>
  <si>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</si>
  <si>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</si>
  <si>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</si>
  <si>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</si>
  <si>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</si>
  <si>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</si>
  <si>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</si>
  <si>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</si>
  <si>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</si>
  <si>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</si>
  <si>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</si>
  <si>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</si>
  <si>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</si>
  <si>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</si>
  <si>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</si>
  <si>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</si>
  <si>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</si>
  <si>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</si>
  <si>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</si>
  <si>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</si>
  <si>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</si>
  <si>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</si>
  <si>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</si>
  <si>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</si>
  <si>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</si>
  <si>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</si>
  <si>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</si>
  <si>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</si>
  <si>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</si>
  <si>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</si>
  <si>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</si>
  <si>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</si>
  <si>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</si>
  <si>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</si>
  <si>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</si>
  <si>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</si>
  <si>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</si>
  <si>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</si>
  <si>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</si>
  <si>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</si>
  <si>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</si>
  <si>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</si>
  <si>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</si>
  <si>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</si>
  <si>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</si>
  <si>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</si>
  <si>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</si>
  <si>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</si>
  <si>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</si>
  <si>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</si>
  <si>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</si>
  <si>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</si>
  <si>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</si>
  <si>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</si>
  <si>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</si>
  <si>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</si>
  <si>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</si>
  <si>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</si>
  <si>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</si>
  <si>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</si>
  <si>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</si>
  <si>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</si>
  <si>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</si>
  <si>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</si>
  <si>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</si>
  <si>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</si>
  <si>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</si>
  <si>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</si>
  <si>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</si>
  <si>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</si>
  <si>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</si>
  <si>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</si>
  <si>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</si>
  <si>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</si>
  <si>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</si>
  <si>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</si>
  <si>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</si>
  <si>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</si>
  <si>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</si>
  <si>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</si>
  <si>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</si>
  <si>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</si>
  <si>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</si>
  <si>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</si>
  <si>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</si>
  <si>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</si>
  <si>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</si>
  <si>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</si>
  <si>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</si>
  <si>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</si>
  <si>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</si>
  <si>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</si>
  <si>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</si>
  <si>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</si>
  <si>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</si>
  <si>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</si>
  <si>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</si>
  <si>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</si>
  <si>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</si>
  <si>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</si>
  <si>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</si>
  <si>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</si>
  <si>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</si>
  <si>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</si>
  <si>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</si>
  <si>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</si>
  <si>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</si>
  <si>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</si>
  <si>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</si>
  <si>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</si>
  <si>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</si>
  <si>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</si>
  <si>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</si>
  <si>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</si>
  <si>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</si>
  <si>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</si>
  <si>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</si>
  <si>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</si>
  <si>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</si>
  <si>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</si>
  <si>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</si>
  <si>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</si>
  <si>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</si>
  <si>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</si>
  <si>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</si>
  <si>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</si>
  <si>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</si>
  <si>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</si>
  <si>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</si>
  <si>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</si>
  <si>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</si>
  <si>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</si>
  <si>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</si>
  <si>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</si>
  <si>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</si>
  <si>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</si>
  <si>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</si>
  <si>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</si>
  <si>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</si>
  <si>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</si>
  <si>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</si>
  <si>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</si>
  <si>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</si>
  <si>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</si>
  <si>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</si>
  <si>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</si>
  <si>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</si>
  <si>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</si>
  <si>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</si>
  <si>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</si>
  <si>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</si>
  <si>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</si>
  <si>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</si>
  <si>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</si>
  <si>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</si>
  <si>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</si>
  <si>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</si>
  <si>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</si>
  <si>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</si>
  <si>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</si>
  <si>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</si>
  <si>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</si>
  <si>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</si>
  <si>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</si>
  <si>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</si>
  <si>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</si>
  <si>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</si>
  <si>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</si>
  <si>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</si>
  <si>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</si>
  <si>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</si>
  <si>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</si>
  <si>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</si>
  <si>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</si>
  <si>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</si>
  <si>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</si>
  <si>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</si>
  <si>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</si>
  <si>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</si>
  <si>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</si>
  <si>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</si>
  <si>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</si>
  <si>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</si>
  <si>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</si>
  <si>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</si>
  <si>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</si>
  <si>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</si>
  <si>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</si>
  <si>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</si>
  <si>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</si>
  <si>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</si>
  <si>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</si>
  <si>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</si>
  <si>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</si>
  <si>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</si>
  <si>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</si>
  <si>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</si>
  <si>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</si>
  <si>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</si>
  <si>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</si>
  <si>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</si>
  <si>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</si>
  <si>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</si>
  <si>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</si>
  <si>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</si>
  <si>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</si>
  <si>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</si>
  <si>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</si>
  <si>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</si>
  <si>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</si>
  <si>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</si>
  <si>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</si>
  <si>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</si>
  <si>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</si>
  <si>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</si>
  <si>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</si>
  <si>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</si>
  <si>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</si>
  <si>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</si>
  <si>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</si>
  <si>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</si>
  <si>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</si>
  <si>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</si>
  <si>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</si>
  <si>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</si>
  <si>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</si>
  <si>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</si>
  <si>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</si>
  <si>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</si>
  <si>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</si>
  <si>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</si>
  <si>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</si>
  <si>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</si>
  <si>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</si>
  <si>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</si>
  <si>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</si>
  <si>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</si>
  <si>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</si>
  <si>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</si>
  <si>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</si>
  <si>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</si>
  <si>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</si>
  <si>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</si>
  <si>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</si>
  <si>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</si>
  <si>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</si>
  <si>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</si>
  <si>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</si>
  <si>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</si>
  <si>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</si>
  <si>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</si>
  <si>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</si>
  <si>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</si>
  <si>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</si>
  <si>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</si>
  <si>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</si>
  <si>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</si>
  <si>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</si>
  <si>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</si>
  <si>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</si>
  <si>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</si>
  <si>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</si>
  <si>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</si>
  <si>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</si>
  <si>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</si>
  <si>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</si>
  <si>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</si>
  <si>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</si>
  <si>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</si>
  <si>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</si>
  <si>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</si>
  <si>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</si>
  <si>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</si>
  <si>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</si>
  <si>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</si>
  <si>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</si>
  <si>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</si>
  <si>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</si>
  <si>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</si>
  <si>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</si>
  <si>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</si>
  <si>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</si>
  <si>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</si>
  <si>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</si>
  <si>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</si>
  <si>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</si>
  <si>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</si>
  <si>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</si>
  <si>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</si>
  <si>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</si>
  <si>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</si>
  <si>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</si>
  <si>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</si>
  <si>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</si>
  <si>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</si>
  <si>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</si>
  <si>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</si>
  <si>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</si>
  <si>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</si>
  <si>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</si>
  <si>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</si>
  <si>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</si>
  <si>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</si>
  <si>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</si>
  <si>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</si>
  <si>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</si>
  <si>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</si>
  <si>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</si>
  <si>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</si>
  <si>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</si>
  <si>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</si>
  <si>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</si>
  <si>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</si>
  <si>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</si>
  <si>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</si>
  <si>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</si>
  <si>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</si>
  <si>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</si>
  <si>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</si>
  <si>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</si>
  <si>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</si>
  <si>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</si>
  <si>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</si>
  <si>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</si>
  <si>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</si>
  <si>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</si>
  <si>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</si>
  <si>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</si>
  <si>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</si>
  <si>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</si>
  <si>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</si>
  <si>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</si>
  <si>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</si>
  <si>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</si>
  <si>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</si>
  <si>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</si>
  <si>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</si>
  <si>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</si>
  <si>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</si>
  <si>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</si>
  <si>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</si>
  <si>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</si>
  <si>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</si>
  <si>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</si>
  <si>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</si>
  <si>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</si>
  <si>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</si>
  <si>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</si>
  <si>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</si>
  <si>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</si>
  <si>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</si>
  <si>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</si>
  <si>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</si>
  <si>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</si>
  <si>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</si>
  <si>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</si>
  <si>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</si>
  <si>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</si>
  <si>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</si>
  <si>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</si>
  <si>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</si>
  <si>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</si>
  <si>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</si>
  <si>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</si>
  <si>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</si>
  <si>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</si>
  <si>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</si>
  <si>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</si>
  <si>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</si>
  <si>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</si>
  <si>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</si>
  <si>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</si>
  <si>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</si>
  <si>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</si>
  <si>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</si>
  <si>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</si>
  <si>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</si>
  <si>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</si>
  <si>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</si>
  <si>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</si>
  <si>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</si>
  <si>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</si>
  <si>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</si>
  <si>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</si>
  <si>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</si>
  <si>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</si>
  <si>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</si>
  <si>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</si>
  <si>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</si>
  <si>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</si>
  <si>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</si>
  <si>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</si>
  <si>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</si>
  <si>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</si>
  <si>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</si>
  <si>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</si>
  <si>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</si>
  <si>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</si>
  <si>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</si>
  <si>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</si>
  <si>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</si>
  <si>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</si>
  <si>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</si>
  <si>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</si>
  <si>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</si>
  <si>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</si>
  <si>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</si>
  <si>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</si>
  <si>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</si>
  <si>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</si>
  <si>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</si>
  <si>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</si>
  <si>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</si>
  <si>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</si>
  <si>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</si>
  <si>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</si>
  <si>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</si>
  <si>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</si>
  <si>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</si>
  <si>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</si>
  <si>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</si>
  <si>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</si>
  <si>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</si>
  <si>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</si>
  <si>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</si>
  <si>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</si>
  <si>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</si>
  <si>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</si>
  <si>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</si>
  <si>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</si>
  <si>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</si>
  <si>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</si>
  <si>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</si>
  <si>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</si>
  <si>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</si>
  <si>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</si>
  <si>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</si>
  <si>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</si>
  <si>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</si>
  <si>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</si>
  <si>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</si>
  <si>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</si>
  <si>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</si>
  <si>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</si>
  <si>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</si>
  <si>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</si>
  <si>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</si>
  <si>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</si>
  <si>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</si>
  <si>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</si>
  <si>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</si>
  <si>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</si>
  <si>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</si>
  <si>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</si>
  <si>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</si>
  <si>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</si>
  <si>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</si>
  <si>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</si>
  <si>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</si>
  <si>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</si>
  <si>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</si>
  <si>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</si>
  <si>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</si>
  <si>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</si>
  <si>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</si>
  <si>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</si>
  <si>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</si>
  <si>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</si>
  <si>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</si>
  <si>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</si>
  <si>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</si>
  <si>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</si>
  <si>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</si>
  <si>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</si>
  <si>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</si>
  <si>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</si>
  <si>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</si>
  <si>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</si>
  <si>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</si>
  <si>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</si>
  <si>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</si>
  <si>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</si>
  <si>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</si>
  <si>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</si>
  <si>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</si>
  <si>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</si>
  <si>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</si>
  <si>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</si>
  <si>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</si>
  <si>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</si>
  <si>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</si>
  <si>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</si>
  <si>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</si>
  <si>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</si>
  <si>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</si>
  <si>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</si>
  <si>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</si>
  <si>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</si>
  <si>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</si>
  <si>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</si>
  <si>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</si>
  <si>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</si>
  <si>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</si>
  <si>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</si>
  <si>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</si>
  <si>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</si>
  <si>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</si>
  <si>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</si>
  <si>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</si>
  <si>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</si>
  <si>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</si>
  <si>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</si>
  <si>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</si>
  <si>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</si>
  <si>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</si>
  <si>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</si>
  <si>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</si>
  <si>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</si>
  <si>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</si>
  <si>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</si>
  <si>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</si>
  <si>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</si>
  <si>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</si>
  <si>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</si>
  <si>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</si>
  <si>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</si>
  <si>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</si>
  <si>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</si>
  <si>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</si>
  <si>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</si>
  <si>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</si>
  <si>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</si>
  <si>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</si>
  <si>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</si>
  <si>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</si>
  <si>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</si>
  <si>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</si>
  <si>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</si>
  <si>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</si>
  <si>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</si>
  <si>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</si>
  <si>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</si>
  <si>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</si>
  <si>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</si>
  <si>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</si>
  <si>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</si>
  <si>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</si>
  <si>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</si>
  <si>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</si>
  <si>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</si>
  <si>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</si>
  <si>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</si>
  <si>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</si>
  <si>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</si>
  <si>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</si>
  <si>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</si>
  <si>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</si>
  <si>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</si>
  <si>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</si>
  <si>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</si>
  <si>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</si>
  <si>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</si>
  <si>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</si>
  <si>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</si>
  <si>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</si>
  <si>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</si>
  <si>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</si>
  <si>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</si>
  <si>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</si>
  <si>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</si>
  <si>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</si>
  <si>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</si>
  <si>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</si>
  <si>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</si>
  <si>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</si>
  <si>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</si>
  <si>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</si>
  <si>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</si>
  <si>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</si>
  <si>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</si>
  <si>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</si>
  <si>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</si>
  <si>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</si>
  <si>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</si>
  <si>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</si>
  <si>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</si>
  <si>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</si>
  <si>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</si>
  <si>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</si>
  <si>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</si>
  <si>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</si>
  <si>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</si>
  <si>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</si>
  <si>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</si>
  <si>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</si>
  <si>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</si>
  <si>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</si>
  <si>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</si>
  <si>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</si>
  <si>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</si>
  <si>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</si>
  <si>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</si>
  <si>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</si>
  <si>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</si>
  <si>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</si>
  <si>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</si>
  <si>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</si>
  <si>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</si>
  <si>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</si>
  <si>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</si>
  <si>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</si>
  <si>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</si>
  <si>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</si>
  <si>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</si>
  <si>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</si>
  <si>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</si>
  <si>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</si>
  <si>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</si>
  <si>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</si>
  <si>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</si>
  <si>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</si>
  <si>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</si>
  <si>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</si>
  <si>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</si>
  <si>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</si>
  <si>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</si>
  <si>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</si>
  <si>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</si>
  <si>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</si>
  <si>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</si>
  <si>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</si>
  <si>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</si>
  <si>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</si>
  <si>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</si>
  <si>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</si>
  <si>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</si>
  <si>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</si>
  <si>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</si>
  <si>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</si>
  <si>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</si>
  <si>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</si>
  <si>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</si>
  <si>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</si>
  <si>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</si>
  <si>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</si>
  <si>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</si>
  <si>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</si>
  <si>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</si>
  <si>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</si>
  <si>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</si>
  <si>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</si>
  <si>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</si>
  <si>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</si>
  <si>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</si>
  <si>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</si>
  <si>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</si>
  <si>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</si>
  <si>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</si>
  <si>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</si>
  <si>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</si>
  <si>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</si>
  <si>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</si>
  <si>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</si>
  <si>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</si>
  <si>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</si>
  <si>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</si>
  <si>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</si>
  <si>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</si>
  <si>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</si>
  <si>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</si>
  <si>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</si>
  <si>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</si>
  <si>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</si>
  <si>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</si>
  <si>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</si>
  <si>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</si>
  <si>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</si>
  <si>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</si>
  <si>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</si>
  <si>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</si>
  <si>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</si>
  <si>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</si>
  <si>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</si>
  <si>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</si>
  <si>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</si>
  <si>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</si>
  <si>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</si>
  <si>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</si>
  <si>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</si>
  <si>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</si>
  <si>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</si>
  <si>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</si>
  <si>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</si>
  <si>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</si>
  <si>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</si>
  <si>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</si>
  <si>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</si>
  <si>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</si>
  <si>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</si>
  <si>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</si>
  <si>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</si>
  <si>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</si>
  <si>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</si>
  <si>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</si>
  <si>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</si>
  <si>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</si>
  <si>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</si>
  <si>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</si>
  <si>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</si>
  <si>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</si>
  <si>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</si>
  <si>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</si>
  <si>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</si>
  <si>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</si>
  <si>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</si>
  <si>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</si>
  <si>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</si>
  <si>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</si>
  <si>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</si>
  <si>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</si>
  <si>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</si>
  <si>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</si>
  <si>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</si>
  <si>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</si>
  <si>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</si>
  <si>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</si>
  <si>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</si>
  <si>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</si>
  <si>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</si>
  <si>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</si>
  <si>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</si>
  <si>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</si>
  <si>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</si>
  <si>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</si>
  <si>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</si>
  <si>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</si>
  <si>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</si>
  <si>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</si>
  <si>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</si>
  <si>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</si>
  <si>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</si>
  <si>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</si>
  <si>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</si>
  <si>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</si>
  <si>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</si>
  <si>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</si>
  <si>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</si>
  <si>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</si>
  <si>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</si>
  <si>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</si>
  <si>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</si>
  <si>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</si>
  <si>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</si>
  <si>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</si>
  <si>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</si>
  <si>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</si>
  <si>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</si>
  <si>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</si>
  <si>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</si>
  <si>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</si>
  <si>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</si>
  <si>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</si>
  <si>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</si>
  <si>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</si>
  <si>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</si>
  <si>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</si>
  <si>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</si>
  <si>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</si>
  <si>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</si>
  <si>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</si>
  <si>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</si>
  <si>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</si>
  <si>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</si>
  <si>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</si>
  <si>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</si>
  <si>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</si>
  <si>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</si>
  <si>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</si>
  <si>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</si>
  <si>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</si>
  <si>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</si>
  <si>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</si>
  <si>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</si>
  <si>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</si>
  <si>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</si>
  <si>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</si>
  <si>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</si>
  <si>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</si>
  <si>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</si>
  <si>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</si>
  <si>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</si>
  <si>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</si>
  <si>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</si>
  <si>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</si>
  <si>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</si>
  <si>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</si>
  <si>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</si>
  <si>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</si>
  <si>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</si>
  <si>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</si>
  <si>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</si>
  <si>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</si>
  <si>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</si>
  <si>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</si>
  <si>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</si>
  <si>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</si>
  <si>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</si>
  <si>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</si>
  <si>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</si>
  <si>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</si>
  <si>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</si>
  <si>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</si>
  <si>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</si>
  <si>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</si>
  <si>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</si>
  <si>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</si>
  <si>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</si>
  <si>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</si>
  <si>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</si>
  <si>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</si>
  <si>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</si>
  <si>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</si>
  <si>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</si>
  <si>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</si>
  <si>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</si>
  <si>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</si>
  <si>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</si>
  <si>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</si>
  <si>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</si>
  <si>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</si>
  <si>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</si>
  <si>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</si>
  <si>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</si>
  <si>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</si>
  <si>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</si>
  <si>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</si>
  <si>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</si>
  <si>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</si>
  <si>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</si>
  <si>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</si>
  <si>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</si>
  <si>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</si>
  <si>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</si>
  <si>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</si>
  <si>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</si>
  <si>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</si>
  <si>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</si>
  <si>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</si>
  <si>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</si>
  <si>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</si>
  <si>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</si>
  <si>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</si>
  <si>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</si>
  <si>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</si>
  <si>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</si>
  <si>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</si>
  <si>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</si>
  <si>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</si>
  <si>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</si>
  <si>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</si>
  <si>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</si>
  <si>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</si>
  <si>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</si>
  <si>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</si>
  <si>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</si>
  <si>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</si>
  <si>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</si>
  <si>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</si>
  <si>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</si>
  <si>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</si>
  <si>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</si>
  <si>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</si>
  <si>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</si>
  <si>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</si>
  <si>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</si>
  <si>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</si>
  <si>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</si>
  <si>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</si>
  <si>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</si>
  <si>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</si>
  <si>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</si>
  <si>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</si>
  <si>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</si>
  <si>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</si>
  <si>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</si>
  <si>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</si>
  <si>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</si>
  <si>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</si>
  <si>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</si>
  <si>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</si>
  <si>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</si>
  <si>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</si>
  <si>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</si>
  <si>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</si>
  <si>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</si>
  <si>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</si>
  <si>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</si>
  <si>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</si>
  <si>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</si>
  <si>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</si>
  <si>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</si>
  <si>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</si>
  <si>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</si>
  <si>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</si>
  <si>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</si>
  <si>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</si>
  <si>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</si>
  <si>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</si>
  <si>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</si>
  <si>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</si>
  <si>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</si>
  <si>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</si>
  <si>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</si>
  <si>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</si>
  <si>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</si>
  <si>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</si>
  <si>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</si>
  <si>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</si>
  <si>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</si>
  <si>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</si>
  <si>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</si>
  <si>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</si>
  <si>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</si>
  <si>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</si>
  <si>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</si>
  <si>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</si>
  <si>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</si>
  <si>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</si>
  <si>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</si>
  <si>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</si>
  <si>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</si>
  <si>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</si>
  <si>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</si>
  <si>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</si>
  <si>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</si>
  <si>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</si>
  <si>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</si>
  <si>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</si>
  <si>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</si>
  <si>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</si>
  <si>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</si>
  <si>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</si>
  <si>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</si>
  <si>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</si>
  <si>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</si>
  <si>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</si>
  <si>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</si>
  <si>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</si>
  <si>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</si>
  <si>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</si>
  <si>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</si>
  <si>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</si>
  <si>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</si>
  <si>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</si>
  <si>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</si>
  <si>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</si>
  <si>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</si>
  <si>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</si>
  <si>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</si>
  <si>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</si>
  <si>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</si>
  <si>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</si>
  <si>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</si>
  <si>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</si>
  <si>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</si>
  <si>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</si>
  <si>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</si>
  <si>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</si>
  <si>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</si>
  <si>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</si>
  <si>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</si>
  <si>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</si>
  <si>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</si>
  <si>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</si>
  <si>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</si>
  <si>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</si>
  <si>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</si>
  <si>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</si>
  <si>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</si>
  <si>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</si>
  <si>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</si>
  <si>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</si>
  <si>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</si>
  <si>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</si>
  <si>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</si>
  <si>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</si>
  <si>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</si>
  <si>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</si>
  <si>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</si>
  <si>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</si>
  <si>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</si>
  <si>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</si>
  <si>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</si>
  <si>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</si>
  <si>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</si>
  <si>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</si>
  <si>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</si>
  <si>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</si>
  <si>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</si>
  <si>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</si>
  <si>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</si>
  <si>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</si>
  <si>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</si>
  <si>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</si>
  <si>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</si>
  <si>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</si>
  <si>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</si>
  <si>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</si>
  <si>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</si>
  <si>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</si>
  <si>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</si>
  <si>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</si>
  <si>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</si>
  <si>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</si>
  <si>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</si>
  <si>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</si>
  <si>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</si>
  <si>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</si>
  <si>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</si>
  <si>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</si>
  <si>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</si>
  <si>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</si>
  <si>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</si>
  <si>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</si>
  <si>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</si>
  <si>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</si>
  <si>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</si>
  <si>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</si>
  <si>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</si>
  <si>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</si>
  <si>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</si>
  <si>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</si>
  <si>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</si>
  <si>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</si>
  <si>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</si>
  <si>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</si>
  <si>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</si>
  <si>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</si>
  <si>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</si>
  <si>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</si>
  <si>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</si>
  <si>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</si>
  <si>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</si>
  <si>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</si>
  <si>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</si>
  <si>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</si>
  <si>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</si>
  <si>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</si>
  <si>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</si>
  <si>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</si>
  <si>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</si>
  <si>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</si>
  <si>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</si>
  <si>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</si>
  <si>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</si>
  <si>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</si>
  <si>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</si>
  <si>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</si>
  <si>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</si>
  <si>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</si>
  <si>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</si>
  <si>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</si>
  <si>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</si>
  <si>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</si>
  <si>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</si>
  <si>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</si>
  <si>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</si>
  <si>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</si>
  <si>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</si>
  <si>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</si>
  <si>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</si>
  <si>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</si>
  <si>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</si>
  <si>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</si>
  <si>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</si>
  <si>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</si>
  <si>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</si>
  <si>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</si>
  <si>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</si>
  <si>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</si>
  <si>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</si>
  <si>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</si>
  <si>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</si>
  <si>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</si>
  <si>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</si>
  <si>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</si>
  <si>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</si>
  <si>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</si>
  <si>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</si>
  <si>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</si>
  <si>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</si>
  <si>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</si>
  <si>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</si>
  <si>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</si>
  <si>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</si>
  <si>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</si>
  <si>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</si>
  <si>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</si>
  <si>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</si>
  <si>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</si>
  <si>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</si>
  <si>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</si>
  <si>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</si>
  <si>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</si>
  <si>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</si>
  <si>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</si>
  <si>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</si>
  <si>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</si>
  <si>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</si>
  <si>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</si>
  <si>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</si>
  <si>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</si>
  <si>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</si>
  <si>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</si>
  <si>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</si>
  <si>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</si>
  <si>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</si>
  <si>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</si>
  <si>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</si>
  <si>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</si>
  <si>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</si>
  <si>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</si>
  <si>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</si>
  <si>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</si>
  <si>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</si>
  <si>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</si>
  <si>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</si>
  <si>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</si>
  <si>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</si>
  <si>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</si>
  <si>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</si>
  <si>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</si>
  <si>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</si>
  <si>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</si>
  <si>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</si>
  <si>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</si>
  <si>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</si>
  <si>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</si>
  <si>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</si>
  <si>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</si>
  <si>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</si>
  <si>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</si>
  <si>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</si>
  <si>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</si>
  <si>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</si>
  <si>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</si>
  <si>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</si>
  <si>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</si>
  <si>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</si>
  <si>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</si>
  <si>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</si>
  <si>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</si>
  <si>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</si>
  <si>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</si>
  <si>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</si>
  <si>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</si>
  <si>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</si>
  <si>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</si>
  <si>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</si>
  <si>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</si>
  <si>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</si>
  <si>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</si>
  <si>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</si>
  <si>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</si>
  <si>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</si>
  <si>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</si>
  <si>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</si>
  <si>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</si>
  <si>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</si>
  <si>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</si>
  <si>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</si>
  <si>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</si>
  <si>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</si>
  <si>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</si>
  <si>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</si>
  <si>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</si>
  <si>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</si>
  <si>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</si>
  <si>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</si>
  <si>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</si>
  <si>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</si>
  <si>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</si>
  <si>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</si>
  <si>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</si>
  <si>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</si>
  <si>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</si>
  <si>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</si>
  <si>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</si>
  <si>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</si>
  <si>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</si>
  <si>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</si>
  <si>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</si>
  <si>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</si>
  <si>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</si>
  <si>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</si>
  <si>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</si>
  <si>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</si>
  <si>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</si>
  <si>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</si>
  <si>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</si>
  <si>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</si>
  <si>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</si>
  <si>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</si>
  <si>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</si>
  <si>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</si>
  <si>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</si>
  <si>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</si>
  <si>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</si>
  <si>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</si>
  <si>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</si>
  <si>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</si>
  <si>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</si>
  <si>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</si>
  <si>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</si>
  <si>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</si>
  <si>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</si>
  <si>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</si>
  <si>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</si>
  <si>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</si>
  <si>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</si>
  <si>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</si>
  <si>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</si>
  <si>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</si>
  <si>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</si>
  <si>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</si>
  <si>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</si>
  <si>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</si>
  <si>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</si>
  <si>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</si>
  <si>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</si>
  <si>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</si>
  <si>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</si>
  <si>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</si>
  <si>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</si>
  <si>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</si>
  <si>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</si>
  <si>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</si>
  <si>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</si>
  <si>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</si>
  <si>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</si>
  <si>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</si>
  <si>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</si>
  <si>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</si>
  <si>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</si>
  <si>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</si>
  <si>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</si>
  <si>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</si>
  <si>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</si>
  <si>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</si>
  <si>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</si>
  <si>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</si>
  <si>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</si>
  <si>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</si>
  <si>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</si>
  <si>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</si>
  <si>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</si>
  <si>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</si>
  <si>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</si>
  <si>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</si>
  <si>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</si>
  <si>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</si>
  <si>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</si>
  <si>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</si>
  <si>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</si>
  <si>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</si>
  <si>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</si>
  <si>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</si>
  <si>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</si>
  <si>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</si>
  <si>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</si>
  <si>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</si>
  <si>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</si>
  <si>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</si>
  <si>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</si>
  <si>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</si>
  <si>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</si>
  <si>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</si>
  <si>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</si>
  <si>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</si>
  <si>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</si>
  <si>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</si>
  <si>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</si>
  <si>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</si>
  <si>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</si>
  <si>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</si>
  <si>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</si>
  <si>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</si>
  <si>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</si>
  <si>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</si>
  <si>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</si>
  <si>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</si>
  <si>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</si>
  <si>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</si>
  <si>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</si>
  <si>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</si>
  <si>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</si>
  <si>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</si>
  <si>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</si>
  <si>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</si>
  <si>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</si>
  <si>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</si>
  <si>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</si>
  <si>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</si>
  <si>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</si>
  <si>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</si>
  <si>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</si>
  <si>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</si>
  <si>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</si>
  <si>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</si>
  <si>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</si>
  <si>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</si>
  <si>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</si>
  <si>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</si>
  <si>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</si>
  <si>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</si>
  <si>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</si>
  <si>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</si>
  <si>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</si>
  <si>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</si>
  <si>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</si>
  <si>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</si>
  <si>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</si>
  <si>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</si>
  <si>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</si>
  <si>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</si>
  <si>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</si>
  <si>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</si>
  <si>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</si>
  <si>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</si>
  <si>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</si>
  <si>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</si>
  <si>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</si>
  <si>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</si>
  <si>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</si>
  <si>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</si>
  <si>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</si>
  <si>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</si>
  <si>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</si>
  <si>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</si>
  <si>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</si>
  <si>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</si>
  <si>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</si>
  <si>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</si>
  <si>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</si>
  <si>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</si>
  <si>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</si>
  <si>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</si>
  <si>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</si>
  <si>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</si>
  <si>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</si>
  <si>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</si>
  <si>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</si>
  <si>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</si>
  <si>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</si>
  <si>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</si>
  <si>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</si>
  <si>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</si>
  <si>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</si>
  <si>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</si>
  <si>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</si>
  <si>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</si>
  <si>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</si>
  <si>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</si>
  <si>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</si>
  <si>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</si>
  <si>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</si>
  <si>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</si>
  <si>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</si>
  <si>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</si>
  <si>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</si>
  <si>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</si>
  <si>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</si>
  <si>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</si>
  <si>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</si>
  <si>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</si>
  <si>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</si>
  <si>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</si>
  <si>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</si>
  <si>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</si>
  <si>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</si>
  <si>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</si>
  <si>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</si>
  <si>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</si>
  <si>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</si>
  <si>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</si>
  <si>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</si>
  <si>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</si>
  <si>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</si>
  <si>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</si>
  <si>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</si>
  <si>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</si>
  <si>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</si>
  <si>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</si>
  <si>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</si>
  <si>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</si>
  <si>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</si>
  <si>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</si>
  <si>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</si>
  <si>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</si>
  <si>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</si>
  <si>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</si>
  <si>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</si>
  <si>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</si>
  <si>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</si>
  <si>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</si>
  <si>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</si>
  <si>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</si>
  <si>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</si>
  <si>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</si>
  <si>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</si>
  <si>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</si>
  <si>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</si>
  <si>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</si>
  <si>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</si>
  <si>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</si>
  <si>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</si>
  <si>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</si>
  <si>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</si>
  <si>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</si>
  <si>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</si>
  <si>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</si>
  <si>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</si>
  <si>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</si>
  <si>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</si>
  <si>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</si>
  <si>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</si>
  <si>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</si>
  <si>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</si>
  <si>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</si>
  <si>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</si>
  <si>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</si>
  <si>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</si>
  <si>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</si>
  <si>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</si>
  <si>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</si>
  <si>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</si>
  <si>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</si>
  <si>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</si>
  <si>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</si>
  <si>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</si>
  <si>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</si>
  <si>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</si>
  <si>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</si>
  <si>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</si>
  <si>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</si>
  <si>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</si>
  <si>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</si>
  <si>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</si>
  <si>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</si>
  <si>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</si>
  <si>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</si>
  <si>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</si>
  <si>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</si>
  <si>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</si>
  <si>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</si>
  <si>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</si>
  <si>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</si>
  <si>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</si>
  <si>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</si>
  <si>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</si>
  <si>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</si>
  <si>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</si>
  <si>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</si>
  <si>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</si>
  <si>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</si>
  <si>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</si>
  <si>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</si>
  <si>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</si>
  <si>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</si>
  <si>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</si>
  <si>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</si>
  <si>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</si>
  <si>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</si>
  <si>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</si>
  <si>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</si>
  <si>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</si>
  <si>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</si>
  <si>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</si>
  <si>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</si>
  <si>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</si>
  <si>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</si>
  <si>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</si>
  <si>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</si>
  <si>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</si>
  <si>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</si>
  <si>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</si>
  <si>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</si>
  <si>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</si>
  <si>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</si>
  <si>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</si>
  <si>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</si>
  <si>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</si>
  <si>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</si>
  <si>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</si>
  <si>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</si>
  <si>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</si>
  <si>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</si>
  <si>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</si>
  <si>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</si>
  <si>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</si>
  <si>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</si>
  <si>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</si>
  <si>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</si>
  <si>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</si>
  <si>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</si>
  <si>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</si>
  <si>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</si>
  <si>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</si>
  <si>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</si>
  <si>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</si>
  <si>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</si>
  <si>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</si>
  <si>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</si>
  <si>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</si>
  <si>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</si>
  <si>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</si>
  <si>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</si>
  <si>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</si>
  <si>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</si>
  <si>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</si>
  <si>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</si>
  <si>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</si>
  <si>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</si>
  <si>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</si>
  <si>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</si>
  <si>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</si>
  <si>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</si>
  <si>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</si>
  <si>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</si>
  <si>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</si>
  <si>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</si>
  <si>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</si>
  <si>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</si>
  <si>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</si>
  <si>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</si>
  <si>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</si>
  <si>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</si>
  <si>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</si>
  <si>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</si>
  <si>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</si>
  <si>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</si>
  <si>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</si>
  <si>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</si>
  <si>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</si>
  <si>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</si>
  <si>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</si>
  <si>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</si>
  <si>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</si>
  <si>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</si>
  <si>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</si>
  <si>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</si>
  <si>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</si>
  <si>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</si>
  <si>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</si>
  <si>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</si>
  <si>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</si>
  <si>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</si>
  <si>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</si>
  <si>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</si>
  <si>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</si>
  <si>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</si>
  <si>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</si>
  <si>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</si>
  <si>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</si>
  <si>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</si>
  <si>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</si>
  <si>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</si>
  <si>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</si>
  <si>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</si>
  <si>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</si>
  <si>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</si>
  <si>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</si>
  <si>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</si>
  <si>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</si>
  <si>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</si>
  <si>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</si>
  <si>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</si>
  <si>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</si>
  <si>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</si>
  <si>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</si>
  <si>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</si>
  <si>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</si>
  <si>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</si>
  <si>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</si>
  <si>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</si>
  <si>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</si>
  <si>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</si>
  <si>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</si>
  <si>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</si>
  <si>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</si>
  <si>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</si>
  <si>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</si>
  <si>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</si>
  <si>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</si>
  <si>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</si>
  <si>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</si>
  <si>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</si>
  <si>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</si>
  <si>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</si>
  <si>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</si>
  <si>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</si>
  <si>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</si>
  <si>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</si>
  <si>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</si>
  <si>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</si>
  <si>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</si>
  <si>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</si>
  <si>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</si>
  <si>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</si>
  <si>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</si>
  <si>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</si>
  <si>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</si>
  <si>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</si>
  <si>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</si>
  <si>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</si>
  <si>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</si>
  <si>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</si>
  <si>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</si>
  <si>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</si>
  <si>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</si>
  <si>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</si>
  <si>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</si>
  <si>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</si>
  <si>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</si>
  <si>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</si>
  <si>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</si>
  <si>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</si>
  <si>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</si>
  <si>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</si>
  <si>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</si>
  <si>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</si>
  <si>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</si>
  <si>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</si>
  <si>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</si>
  <si>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</si>
  <si>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</si>
  <si>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</si>
  <si>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</si>
  <si>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</si>
  <si>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</si>
  <si>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</si>
  <si>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</si>
  <si>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</si>
  <si>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</si>
  <si>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</si>
  <si>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</si>
  <si>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</si>
  <si>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</si>
  <si>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</si>
  <si>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</si>
  <si>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</si>
  <si>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</si>
  <si>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</si>
  <si>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</si>
  <si>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</si>
  <si>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</si>
  <si>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</si>
  <si>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</si>
  <si>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</si>
  <si>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</si>
  <si>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</si>
  <si>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</si>
  <si>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</si>
  <si>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</si>
  <si>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</si>
  <si>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</si>
  <si>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</si>
  <si>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</si>
  <si>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</si>
  <si>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</si>
  <si>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</si>
  <si>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</si>
  <si>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</si>
  <si>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</si>
  <si>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</si>
  <si>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</si>
  <si>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</si>
  <si>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</si>
  <si>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</si>
  <si>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</si>
  <si>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</si>
  <si>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</si>
  <si>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</si>
  <si>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</si>
  <si>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</si>
  <si>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</si>
  <si>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</si>
  <si>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</si>
  <si>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</si>
  <si>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</si>
  <si>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</si>
  <si>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</si>
  <si>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</si>
  <si>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</si>
  <si>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</si>
  <si>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</si>
  <si>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</si>
  <si>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</si>
  <si>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</si>
  <si>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</si>
  <si>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</si>
  <si>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</si>
  <si>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</si>
  <si>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</si>
  <si>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</si>
  <si>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</si>
  <si>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</si>
  <si>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</si>
  <si>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</si>
  <si>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</si>
  <si>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</si>
  <si>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</si>
  <si>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</si>
  <si>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</si>
  <si>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</si>
  <si>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</si>
  <si>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</si>
  <si>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</si>
  <si>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</si>
  <si>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</si>
  <si>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</si>
  <si>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</si>
  <si>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</si>
  <si>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</si>
  <si>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</si>
  <si>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</si>
  <si>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</si>
  <si>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</si>
  <si>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</si>
  <si>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</si>
  <si>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</si>
  <si>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</si>
  <si>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</si>
  <si>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</si>
  <si>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</si>
  <si>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</si>
  <si>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</si>
  <si>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</si>
  <si>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</si>
  <si>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</si>
  <si>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</si>
  <si>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</si>
  <si>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</si>
  <si>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</si>
  <si>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</si>
  <si>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</si>
  <si>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</si>
  <si>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</si>
  <si>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</si>
  <si>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</si>
  <si>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</si>
  <si>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</si>
  <si>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</si>
  <si>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</si>
  <si>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</si>
  <si>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</si>
  <si>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</si>
  <si>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</si>
  <si>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</si>
  <si>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</si>
  <si>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</si>
  <si>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</si>
  <si>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</si>
  <si>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</si>
  <si>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</si>
  <si>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</si>
  <si>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</si>
  <si>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</si>
  <si>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</si>
  <si>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</si>
  <si>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</si>
  <si>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</si>
  <si>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</si>
  <si>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</si>
  <si>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</si>
  <si>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</si>
  <si>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</si>
  <si>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</si>
  <si>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</si>
  <si>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</si>
  <si>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</si>
  <si>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</si>
  <si>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</si>
  <si>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</si>
  <si>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</si>
  <si>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</si>
  <si>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</si>
  <si>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</si>
  <si>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</si>
  <si>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</si>
  <si>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</si>
  <si>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</si>
  <si>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</si>
  <si>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</si>
  <si>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</si>
  <si>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</si>
  <si>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</si>
  <si>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</si>
  <si>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</si>
  <si>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</si>
  <si>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</si>
  <si>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</si>
  <si>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</si>
  <si>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</si>
  <si>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</si>
  <si>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</si>
  <si>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</si>
  <si>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</si>
  <si>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</si>
  <si>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</si>
  <si>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</si>
  <si>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</si>
  <si>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</si>
  <si>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</si>
  <si>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</si>
  <si>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</si>
  <si>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</si>
  <si>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</si>
  <si>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</si>
  <si>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</si>
  <si>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</si>
  <si>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</si>
  <si>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</si>
  <si>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</si>
  <si>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</si>
  <si>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</si>
  <si>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</si>
  <si>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</si>
  <si>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</si>
  <si>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</si>
  <si>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</si>
  <si>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</si>
  <si>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</si>
  <si>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</si>
  <si>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</si>
  <si>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</si>
  <si>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</si>
  <si>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</si>
  <si>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</si>
  <si>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</si>
  <si>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</si>
  <si>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</si>
  <si>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</si>
  <si>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</si>
  <si>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</si>
  <si>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</si>
  <si>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</si>
  <si>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</si>
  <si>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</si>
  <si>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</si>
  <si>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</si>
  <si>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</si>
  <si>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</si>
  <si>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</si>
  <si>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</si>
  <si>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</si>
  <si>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</si>
  <si>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</si>
  <si>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</si>
  <si>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</si>
  <si>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</si>
  <si>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</si>
  <si>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</si>
  <si>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</si>
  <si>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</si>
  <si>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</si>
  <si>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</si>
  <si>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</si>
  <si>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</si>
  <si>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</si>
  <si>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</si>
  <si>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</si>
  <si>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</si>
  <si>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</si>
  <si>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</si>
  <si>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</si>
  <si>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</si>
  <si>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</si>
  <si>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</si>
  <si>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</si>
  <si>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</si>
  <si>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</si>
  <si>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</si>
  <si>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</si>
  <si>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</si>
  <si>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</si>
  <si>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</si>
  <si>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</si>
  <si>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</si>
  <si>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</si>
  <si>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</si>
  <si>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</si>
  <si>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</si>
  <si>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</si>
  <si>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</si>
  <si>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</si>
  <si>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</si>
  <si>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</si>
  <si>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</si>
  <si>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</si>
  <si>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</si>
  <si>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</si>
  <si>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</si>
  <si>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</si>
  <si>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</si>
  <si>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</si>
  <si>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</si>
  <si>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</si>
  <si>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</si>
  <si>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</si>
  <si>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</si>
  <si>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</si>
  <si>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</si>
  <si>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</si>
  <si>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</si>
  <si>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</si>
  <si>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</si>
  <si>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</si>
  <si>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</si>
  <si>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</si>
  <si>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</si>
  <si>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</si>
  <si>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</si>
  <si>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</si>
  <si>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</si>
  <si>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</si>
  <si>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</si>
  <si>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</si>
  <si>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</si>
  <si>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</si>
  <si>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</si>
  <si>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</si>
  <si>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</si>
  <si>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</si>
  <si>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</si>
  <si>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</si>
  <si>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</si>
  <si>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</si>
  <si>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</si>
  <si>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</si>
  <si>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</si>
  <si>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</si>
  <si>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</si>
  <si>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</si>
  <si>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</si>
  <si>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</si>
  <si>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</si>
  <si>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</si>
  <si>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</si>
  <si>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</si>
  <si>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</si>
  <si>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</si>
  <si>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</si>
  <si>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</si>
  <si>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</si>
  <si>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</si>
  <si>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</si>
  <si>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</si>
  <si>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</si>
  <si>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</si>
  <si>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</si>
  <si>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</si>
  <si>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</si>
  <si>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</si>
  <si>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</si>
  <si>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</si>
  <si>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</si>
  <si>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</si>
  <si>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</si>
  <si>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</si>
  <si>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</si>
  <si>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</si>
  <si>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</si>
  <si>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</si>
  <si>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</si>
  <si>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</si>
  <si>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</si>
  <si>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</si>
  <si>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</si>
  <si>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</si>
  <si>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</si>
  <si>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</si>
  <si>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</si>
  <si>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</si>
  <si>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</si>
  <si>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</si>
  <si>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</si>
  <si>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</si>
  <si>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</si>
  <si>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</si>
  <si>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</si>
  <si>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</si>
  <si>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</si>
  <si>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</si>
  <si>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</si>
  <si>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</si>
  <si>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</si>
  <si>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</si>
  <si>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</si>
  <si>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</si>
  <si>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</si>
  <si>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</si>
  <si>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</si>
  <si>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</si>
  <si>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</si>
  <si>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</si>
  <si>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</si>
  <si>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</si>
  <si>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</si>
  <si>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</si>
  <si>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</si>
  <si>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</si>
  <si>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</si>
  <si>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</si>
  <si>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</si>
  <si>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</si>
  <si>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</si>
  <si>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</si>
  <si>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</si>
  <si>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</si>
  <si>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</si>
  <si>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</si>
  <si>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</si>
  <si>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</si>
  <si>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</si>
  <si>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</si>
  <si>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</si>
  <si>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</si>
  <si>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</si>
  <si>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</si>
  <si>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</si>
  <si>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</si>
  <si>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</si>
  <si>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</si>
  <si>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</si>
  <si>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</si>
  <si>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</si>
  <si>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</si>
  <si>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</si>
  <si>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</si>
  <si>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</si>
  <si>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</si>
  <si>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</si>
  <si>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</si>
  <si>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</si>
  <si>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</si>
  <si>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</si>
  <si>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</si>
  <si>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</si>
  <si>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</si>
  <si>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</si>
  <si>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</si>
  <si>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</si>
  <si>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</si>
  <si>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</si>
  <si>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</si>
  <si>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</si>
  <si>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</si>
  <si>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</si>
  <si>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</si>
  <si>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</si>
  <si>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</si>
  <si>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</si>
  <si>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</si>
  <si>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</si>
  <si>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</si>
  <si>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</si>
  <si>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</si>
  <si>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</si>
  <si>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</si>
  <si>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</si>
  <si>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</si>
  <si>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</si>
  <si>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</si>
  <si>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</si>
  <si>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</si>
  <si>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</si>
  <si>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</si>
  <si>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</si>
  <si>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</si>
  <si>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</si>
  <si>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</si>
  <si>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</si>
  <si>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</si>
  <si>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</si>
  <si>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</si>
  <si>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</si>
  <si>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</si>
  <si>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</si>
  <si>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</si>
  <si>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</si>
  <si>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</si>
  <si>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</si>
  <si>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</si>
  <si>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</si>
  <si>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</si>
  <si>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</si>
  <si>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</si>
  <si>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</si>
  <si>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</si>
  <si>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</si>
  <si>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</si>
  <si>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</si>
  <si>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</si>
  <si>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</si>
  <si>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</si>
  <si>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</si>
  <si>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</si>
  <si>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</si>
  <si>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</si>
  <si>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</si>
  <si>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</si>
  <si>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</si>
  <si>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</si>
  <si>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</si>
  <si>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</si>
  <si>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</si>
  <si>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</si>
  <si>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</si>
  <si>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</si>
  <si>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</si>
  <si>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</si>
  <si>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</si>
  <si>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</si>
  <si>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</si>
  <si>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</si>
  <si>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</si>
  <si>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</si>
  <si>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</si>
  <si>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</si>
  <si>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</si>
  <si>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</si>
  <si>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</si>
  <si>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</si>
  <si>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</si>
  <si>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</si>
  <si>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</si>
  <si>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</si>
  <si>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</si>
  <si>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</si>
  <si>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</si>
  <si>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</si>
  <si>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</si>
  <si>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</si>
  <si>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</si>
  <si>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</si>
  <si>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</si>
  <si>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</si>
  <si>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</si>
  <si>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</si>
  <si>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</si>
  <si>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</si>
  <si>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</si>
  <si>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</si>
  <si>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</si>
  <si>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</si>
  <si>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</si>
  <si>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</si>
  <si>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</si>
  <si>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</si>
  <si>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</si>
  <si>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</si>
  <si>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</si>
  <si>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</si>
  <si>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</si>
  <si>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</si>
  <si>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</si>
  <si>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</si>
  <si>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</si>
  <si>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</si>
  <si>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</si>
  <si>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</si>
  <si>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</si>
  <si>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</si>
  <si>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</si>
  <si>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</si>
  <si>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</si>
  <si>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</si>
  <si>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</si>
  <si>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</si>
  <si>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</si>
  <si>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</si>
  <si>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</si>
  <si>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</si>
  <si>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</si>
  <si>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</si>
  <si>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</si>
  <si>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</si>
  <si>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</si>
  <si>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</si>
  <si>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</si>
  <si>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</si>
  <si>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</si>
  <si>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</si>
  <si>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</si>
  <si>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</si>
  <si>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</si>
  <si>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</si>
  <si>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</si>
  <si>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</si>
  <si>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</si>
  <si>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</si>
  <si>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</si>
  <si>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</si>
  <si>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</si>
  <si>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</si>
  <si>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</si>
  <si>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</si>
  <si>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</si>
  <si>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</si>
  <si>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</si>
  <si>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</si>
  <si>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</si>
  <si>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</si>
  <si>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</si>
  <si>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</si>
  <si>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</si>
  <si>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</si>
  <si>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</si>
  <si>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</si>
  <si>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</si>
  <si>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</si>
  <si>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</si>
  <si>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</si>
  <si>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</si>
  <si>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</si>
  <si>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</si>
  <si>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</si>
  <si>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</si>
  <si>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</si>
  <si>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</si>
  <si>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</si>
  <si>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</si>
  <si>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</si>
  <si>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</si>
  <si>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</si>
  <si>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</si>
  <si>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</si>
  <si>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</si>
  <si>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</si>
  <si>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</si>
  <si>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</si>
  <si>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</si>
  <si>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</si>
  <si>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</si>
  <si>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</si>
  <si>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</si>
  <si>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</si>
  <si>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</si>
  <si>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</si>
  <si>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</si>
  <si>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</si>
  <si>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</si>
  <si>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</si>
  <si>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</si>
  <si>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</si>
  <si>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</si>
  <si>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</si>
  <si>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</si>
  <si>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</si>
  <si>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</si>
  <si>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</si>
  <si>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</si>
  <si>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</si>
  <si>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</si>
  <si>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</si>
  <si>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</si>
  <si>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</si>
  <si>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</si>
  <si>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</si>
  <si>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</si>
  <si>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</si>
  <si>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</si>
  <si>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</si>
  <si>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</si>
  <si>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</si>
  <si>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</si>
  <si>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</si>
  <si>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</si>
  <si>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</si>
  <si>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</si>
  <si>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</si>
  <si>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</si>
  <si>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</si>
  <si>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</si>
  <si>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</si>
  <si>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</si>
  <si>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</si>
  <si>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</si>
  <si>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</si>
  <si>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</si>
  <si>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</si>
  <si>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</si>
  <si>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</si>
  <si>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</si>
  <si>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</si>
  <si>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</si>
  <si>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</si>
  <si>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</si>
  <si>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</si>
  <si>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</si>
  <si>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</si>
  <si>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</si>
  <si>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</si>
  <si>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</si>
  <si>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</si>
  <si>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</si>
  <si>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</si>
  <si>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</si>
  <si>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</si>
  <si>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</si>
  <si>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</si>
  <si>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</si>
  <si>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</si>
  <si>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</si>
  <si>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</si>
  <si>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</si>
  <si>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</si>
  <si>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</si>
  <si>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</si>
  <si>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</si>
  <si>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</si>
  <si>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</si>
  <si>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</si>
  <si>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</si>
  <si>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</si>
  <si>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</si>
  <si>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</si>
  <si>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</si>
  <si>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</si>
  <si>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</si>
  <si>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</si>
  <si>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</si>
  <si>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</si>
  <si>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</si>
  <si>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</si>
  <si>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</si>
  <si>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</si>
  <si>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</si>
  <si>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</si>
  <si>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</si>
  <si>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</si>
  <si>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</si>
  <si>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</si>
  <si>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</si>
  <si>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</si>
  <si>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</si>
  <si>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</si>
  <si>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</si>
  <si>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</si>
  <si>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</si>
  <si>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</si>
  <si>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</si>
  <si>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</si>
  <si>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</si>
  <si>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</si>
  <si>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</si>
  <si>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</si>
  <si>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</si>
  <si>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</si>
  <si>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</si>
  <si>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</si>
  <si>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</si>
  <si>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</si>
  <si>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</si>
  <si>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</si>
  <si>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</si>
  <si>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</si>
  <si>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</si>
  <si>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</si>
  <si>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</si>
  <si>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</si>
  <si>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</si>
  <si>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</si>
  <si>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</si>
  <si>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</si>
  <si>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</si>
  <si>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</si>
  <si>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</si>
  <si>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</si>
  <si>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</si>
  <si>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</si>
  <si>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</si>
  <si>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</si>
  <si>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</si>
  <si>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</si>
  <si>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</si>
  <si>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</si>
  <si>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</si>
  <si>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</si>
  <si>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</si>
  <si>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</si>
  <si>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</si>
  <si>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</si>
  <si>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</si>
  <si>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</si>
  <si>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</si>
  <si>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</si>
  <si>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</si>
  <si>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</si>
  <si>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</si>
  <si>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</si>
  <si>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</si>
  <si>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</si>
  <si>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</si>
  <si>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</si>
  <si>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</si>
  <si>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</si>
  <si>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</si>
  <si>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</si>
  <si>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</si>
  <si>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</si>
  <si>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</si>
  <si>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</si>
  <si>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</si>
  <si>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</si>
  <si>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</si>
  <si>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</si>
  <si>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</si>
  <si>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</si>
  <si>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</si>
  <si>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</si>
  <si>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</si>
  <si>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</si>
  <si>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</si>
  <si>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</si>
  <si>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</si>
  <si>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</si>
  <si>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</si>
  <si>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</si>
  <si>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</si>
  <si>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</si>
  <si>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</si>
  <si>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</si>
  <si>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</si>
  <si>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</si>
  <si>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</si>
  <si>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</si>
  <si>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</si>
  <si>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</si>
  <si>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</si>
  <si>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</si>
  <si>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</si>
  <si>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</si>
  <si>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</si>
  <si>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</si>
  <si>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</si>
  <si>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</si>
  <si>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</si>
  <si>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</si>
  <si>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</si>
  <si>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</si>
  <si>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</si>
  <si>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</si>
  <si>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</si>
  <si>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</si>
  <si>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</si>
  <si>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</si>
  <si>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</si>
  <si>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</si>
  <si>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</si>
  <si>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</si>
  <si>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</si>
  <si>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</si>
  <si>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</si>
  <si>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</si>
  <si>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</si>
  <si>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</si>
  <si>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</si>
  <si>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</si>
  <si>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</si>
  <si>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</si>
  <si>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</si>
  <si>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</si>
  <si>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</si>
  <si>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</si>
  <si>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</si>
  <si>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</si>
  <si>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</si>
  <si>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</si>
  <si>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</si>
  <si>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</si>
  <si>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</si>
  <si>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</si>
  <si>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</si>
  <si>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</si>
  <si>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</si>
  <si>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</si>
  <si>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</si>
  <si>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</si>
  <si>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</si>
  <si>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</si>
  <si>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</si>
  <si>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</si>
  <si>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</si>
  <si>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</si>
  <si>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</si>
  <si>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</si>
  <si>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</si>
  <si>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</si>
  <si>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</si>
  <si>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</si>
  <si>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</si>
  <si>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</si>
  <si>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</si>
  <si>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</si>
  <si>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</si>
  <si>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</si>
  <si>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</si>
  <si>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</si>
  <si>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</si>
  <si>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</si>
  <si>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</si>
  <si>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</si>
  <si>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</si>
  <si>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</si>
  <si>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</si>
  <si>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</si>
  <si>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</si>
  <si>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</si>
  <si>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</si>
  <si>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</si>
  <si>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</si>
  <si>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</si>
  <si>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</si>
  <si>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</si>
  <si>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</si>
  <si>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</si>
  <si>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</si>
  <si>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</si>
  <si>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</si>
  <si>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</si>
  <si>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</si>
  <si>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</si>
  <si>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</si>
  <si>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</si>
  <si>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</si>
  <si>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</si>
  <si>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</si>
  <si>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</si>
  <si>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</si>
  <si>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</si>
  <si>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</si>
  <si>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</si>
  <si>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</si>
  <si>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</si>
  <si>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</si>
  <si>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</si>
  <si>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</si>
  <si>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</si>
  <si>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</si>
  <si>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</si>
  <si>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</si>
  <si>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</si>
  <si>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</si>
  <si>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</si>
  <si>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</si>
  <si>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</si>
  <si>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</si>
  <si>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</si>
  <si>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</si>
  <si>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</si>
  <si>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</si>
  <si>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</si>
  <si>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</si>
  <si>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</si>
  <si>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</si>
  <si>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</si>
  <si>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</si>
  <si>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</si>
  <si>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</si>
  <si>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</si>
  <si>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</si>
  <si>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</si>
  <si>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</si>
  <si>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</si>
  <si>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</si>
  <si>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</si>
  <si>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</si>
  <si>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</si>
  <si>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</si>
  <si>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</si>
  <si>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</si>
  <si>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</si>
  <si>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</si>
  <si>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</si>
  <si>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</si>
  <si>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</si>
  <si>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</si>
  <si>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</si>
  <si>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</si>
  <si>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</si>
  <si>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</si>
  <si>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</si>
  <si>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</si>
  <si>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</si>
  <si>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</si>
  <si>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</si>
  <si>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</si>
  <si>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</si>
  <si>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</si>
  <si>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</si>
  <si>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</si>
  <si>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</si>
  <si>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</si>
  <si>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</si>
  <si>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</si>
  <si>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</si>
  <si>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</si>
  <si>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</si>
  <si>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</si>
  <si>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</si>
  <si>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</si>
  <si>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</si>
  <si>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</si>
  <si>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</si>
  <si>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</si>
  <si>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</si>
  <si>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</si>
  <si>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</si>
  <si>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</si>
  <si>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</si>
  <si>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</si>
  <si>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</si>
  <si>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</si>
  <si>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</si>
  <si>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</si>
  <si>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</si>
  <si>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</si>
  <si>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</si>
  <si>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</si>
  <si>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</si>
  <si>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</si>
  <si>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</si>
  <si>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</si>
  <si>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</si>
  <si>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</si>
  <si>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</si>
  <si>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</si>
  <si>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</si>
  <si>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</si>
  <si>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</si>
  <si>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</si>
  <si>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</si>
  <si>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</si>
  <si>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</si>
  <si>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</si>
  <si>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</si>
  <si>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</si>
  <si>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</si>
  <si>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</si>
  <si>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</si>
  <si>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</si>
  <si>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</si>
  <si>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</si>
  <si>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</si>
  <si>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</si>
  <si>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</si>
  <si>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</si>
  <si>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</si>
  <si>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</si>
  <si>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</si>
  <si>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</si>
  <si>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</si>
  <si>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</si>
  <si>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</si>
  <si>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</si>
  <si>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</si>
  <si>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</si>
  <si>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</si>
  <si>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</si>
  <si>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</si>
  <si>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</si>
  <si>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</si>
  <si>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</si>
  <si>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</si>
  <si>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</si>
  <si>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</si>
  <si>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</si>
  <si>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</si>
  <si>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</si>
  <si>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</si>
  <si>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</si>
  <si>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</si>
  <si>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</si>
  <si>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</si>
  <si>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</si>
  <si>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</si>
  <si>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</si>
  <si>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</si>
  <si>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</si>
  <si>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</si>
  <si>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</si>
  <si>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</si>
  <si>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</si>
  <si>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</si>
  <si>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</si>
  <si>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</si>
  <si>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</si>
  <si>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</si>
  <si>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</si>
  <si>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</si>
  <si>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</si>
  <si>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</si>
  <si>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</si>
  <si>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</si>
  <si>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</si>
  <si>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</si>
  <si>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</si>
  <si>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</si>
  <si>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</si>
  <si>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</si>
  <si>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</si>
  <si>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</si>
  <si>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</si>
  <si>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</si>
  <si>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</si>
  <si>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</si>
  <si>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</si>
  <si>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</si>
  <si>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</si>
  <si>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</si>
  <si>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</si>
  <si>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</si>
  <si>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</si>
  <si>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</si>
  <si>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</si>
  <si>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</si>
  <si>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</si>
  <si>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</si>
  <si>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</si>
  <si>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</si>
  <si>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</si>
  <si>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</si>
  <si>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</si>
  <si>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</si>
  <si>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</si>
  <si>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</si>
  <si>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</si>
  <si>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</si>
  <si>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</si>
  <si>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</si>
  <si>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</si>
  <si>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</si>
  <si>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</si>
  <si>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</si>
  <si>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</si>
  <si>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</si>
  <si>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</si>
  <si>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</si>
  <si>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</si>
  <si>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</si>
  <si>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</si>
  <si>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</si>
  <si>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</si>
  <si>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</si>
  <si>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</si>
  <si>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</si>
  <si>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</si>
  <si>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</si>
  <si>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</si>
  <si>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</si>
  <si>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</si>
  <si>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</si>
  <si>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</si>
  <si>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</si>
  <si>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</si>
  <si>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</si>
  <si>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</si>
  <si>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</si>
  <si>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</si>
  <si>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</si>
  <si>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</si>
  <si>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</si>
  <si>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</si>
  <si>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</si>
  <si>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</si>
  <si>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</si>
  <si>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</si>
  <si>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</si>
  <si>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</si>
  <si>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</si>
  <si>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</si>
  <si>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</si>
  <si>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</si>
  <si>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</si>
  <si>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</si>
  <si>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</si>
  <si>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</si>
  <si>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</si>
  <si>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</si>
  <si>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</si>
  <si>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</si>
  <si>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</si>
  <si>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</si>
  <si>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</si>
  <si>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</si>
  <si>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</si>
  <si>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</si>
  <si>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</si>
  <si>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</si>
  <si>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</si>
  <si>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</si>
  <si>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</si>
  <si>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</si>
  <si>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</si>
  <si>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</si>
  <si>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</si>
  <si>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</si>
  <si>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</si>
  <si>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</si>
  <si>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</si>
  <si>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</si>
  <si>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</si>
  <si>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</si>
  <si>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</si>
  <si>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</si>
  <si>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</si>
  <si>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</si>
  <si>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</si>
  <si>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</si>
  <si>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</si>
  <si>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</si>
  <si>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</si>
  <si>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</si>
  <si>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</si>
  <si>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</si>
  <si>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</si>
  <si>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</si>
  <si>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</si>
  <si>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</si>
  <si>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</si>
  <si>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</si>
  <si>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</si>
  <si>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</si>
  <si>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</si>
  <si>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</si>
  <si>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</si>
  <si>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</si>
  <si>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</si>
  <si>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</si>
  <si>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</si>
  <si>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</si>
  <si>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</si>
  <si>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</si>
  <si>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</si>
  <si>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</si>
  <si>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</si>
  <si>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</si>
  <si>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</si>
  <si>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</si>
  <si>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</si>
  <si>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</si>
  <si>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</si>
  <si>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</si>
  <si>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</si>
  <si>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</si>
  <si>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</si>
  <si>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</si>
  <si>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</si>
  <si>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</si>
  <si>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</si>
  <si>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</si>
  <si>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</si>
  <si>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</si>
  <si>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</si>
  <si>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</si>
  <si>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</si>
  <si>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</si>
  <si>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</si>
  <si>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</si>
  <si>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</si>
  <si>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</si>
  <si>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</si>
  <si>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</si>
  <si>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</si>
  <si>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</si>
  <si>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</si>
  <si>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</si>
  <si>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</si>
  <si>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</si>
  <si>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</si>
  <si>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</si>
  <si>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</si>
  <si>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</si>
  <si>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</si>
  <si>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</si>
  <si>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</si>
  <si>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</si>
  <si>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</si>
  <si>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</si>
  <si>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</si>
  <si>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</si>
  <si>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</si>
  <si>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</si>
  <si>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</si>
  <si>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</si>
  <si>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</si>
  <si>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</si>
  <si>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</si>
  <si>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</si>
  <si>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</si>
  <si>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</si>
  <si>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</si>
  <si>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</si>
  <si>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</si>
  <si>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</si>
  <si>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</si>
  <si>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</si>
  <si>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</si>
  <si>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</si>
  <si>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</si>
  <si>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</si>
  <si>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</si>
  <si>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</si>
  <si>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</si>
  <si>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</si>
  <si>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</si>
  <si>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</si>
  <si>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</si>
  <si>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</si>
  <si>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</si>
  <si>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</si>
  <si>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</si>
  <si>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</si>
  <si>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</si>
  <si>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</si>
  <si>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</si>
  <si>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</si>
  <si>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</si>
  <si>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</si>
  <si>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</si>
  <si>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</si>
  <si>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</si>
  <si>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</si>
  <si>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</si>
  <si>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</si>
  <si>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</si>
  <si>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</si>
  <si>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</si>
  <si>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</si>
  <si>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</si>
  <si>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</si>
  <si>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</si>
  <si>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</si>
  <si>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</si>
  <si>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</si>
  <si>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</si>
  <si>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</si>
  <si>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</si>
  <si>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</si>
  <si>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</si>
  <si>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</si>
  <si>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</si>
  <si>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</si>
  <si>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</si>
  <si>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</si>
  <si>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</si>
  <si>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</si>
  <si>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</si>
  <si>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</si>
  <si>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</si>
  <si>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</si>
  <si>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</si>
  <si>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</si>
  <si>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</si>
  <si>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</si>
  <si>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</si>
  <si>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</si>
  <si>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</si>
  <si>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</si>
  <si>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</si>
  <si>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</si>
  <si>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</si>
  <si>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</si>
  <si>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</si>
  <si>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</si>
  <si>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</si>
  <si>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</si>
  <si>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</si>
  <si>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</si>
  <si>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</si>
  <si>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</si>
  <si>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</si>
  <si>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</si>
  <si>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</si>
  <si>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</si>
  <si>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</si>
  <si>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</si>
  <si>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</si>
  <si>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</si>
  <si>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</si>
  <si>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</si>
  <si>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</si>
  <si>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</si>
  <si>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</si>
  <si>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</si>
  <si>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</si>
  <si>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</si>
  <si>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</si>
  <si>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</si>
  <si>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</si>
  <si>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</si>
  <si>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</si>
  <si>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</si>
  <si>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</si>
  <si>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</si>
  <si>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</si>
  <si>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</si>
  <si>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</si>
  <si>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</si>
  <si>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</si>
  <si>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</si>
  <si>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</si>
  <si>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</si>
  <si>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</si>
  <si>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</si>
  <si>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</si>
  <si>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</si>
  <si>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</si>
  <si>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</si>
  <si>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</si>
  <si>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</si>
  <si>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</si>
  <si>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</si>
  <si>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</si>
  <si>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</si>
  <si>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</si>
  <si>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</si>
  <si>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</si>
  <si>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</si>
  <si>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</si>
  <si>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</si>
  <si>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</si>
  <si>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</si>
  <si>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</si>
  <si>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</si>
  <si>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</si>
  <si>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</si>
  <si>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</si>
  <si>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</si>
  <si>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</si>
  <si>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</si>
  <si>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</si>
  <si>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</si>
  <si>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</si>
  <si>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</si>
  <si>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</si>
  <si>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</si>
  <si>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</si>
  <si>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</si>
  <si>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</si>
  <si>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</si>
  <si>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</si>
  <si>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</si>
  <si>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</si>
  <si>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</si>
  <si>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</si>
  <si>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</si>
  <si>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</si>
  <si>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</si>
  <si>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</si>
  <si>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</si>
  <si>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</si>
  <si>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</si>
  <si>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</si>
  <si>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</si>
  <si>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</si>
  <si>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</si>
  <si>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</si>
  <si>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</si>
  <si>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</si>
  <si>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</si>
  <si>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</si>
  <si>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</si>
  <si>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</si>
  <si>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</si>
  <si>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</si>
  <si>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</si>
  <si>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</si>
  <si>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</si>
  <si>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</si>
  <si>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</si>
  <si>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</si>
  <si>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</si>
  <si>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</si>
  <si>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</si>
  <si>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</si>
  <si>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</si>
  <si>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</si>
  <si>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</si>
  <si>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</si>
  <si>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</si>
  <si>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</si>
  <si>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</si>
  <si>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</si>
  <si>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</si>
  <si>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</si>
  <si>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</si>
  <si>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</si>
  <si>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</si>
  <si>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</si>
  <si>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</si>
  <si>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</si>
  <si>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</si>
  <si>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</si>
  <si>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</si>
  <si>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</si>
  <si>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</si>
  <si>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</si>
  <si>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</si>
  <si>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</si>
  <si>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</si>
  <si>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</si>
  <si>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</si>
  <si>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</si>
  <si>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</si>
  <si>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</si>
  <si>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</si>
  <si>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</si>
  <si>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</si>
  <si>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</si>
  <si>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</si>
  <si>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</si>
  <si>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</si>
  <si>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</si>
  <si>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</si>
  <si>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</si>
  <si>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</si>
  <si>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</si>
  <si>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</si>
  <si>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</si>
  <si>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</si>
  <si>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</si>
  <si>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</si>
  <si>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</si>
  <si>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</si>
  <si>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</si>
  <si>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</si>
  <si>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</si>
  <si>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</si>
  <si>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</si>
  <si>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</si>
  <si>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</si>
  <si>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</si>
  <si>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</si>
  <si>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</si>
  <si>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</si>
  <si>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</si>
  <si>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</si>
  <si>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</si>
  <si>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</si>
  <si>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</si>
  <si>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</si>
  <si>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</si>
  <si>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</si>
  <si>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</si>
  <si>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</si>
  <si>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</si>
  <si>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</si>
  <si>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</si>
  <si>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</si>
  <si>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</si>
  <si>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</si>
  <si>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</si>
  <si>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</si>
  <si>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</si>
  <si>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</si>
  <si>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</si>
  <si>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</si>
  <si>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</si>
  <si>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</si>
  <si>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</si>
  <si>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</si>
  <si>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</si>
  <si>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</si>
  <si>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</si>
  <si>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</si>
  <si>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</si>
  <si>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</si>
  <si>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</si>
  <si>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</si>
  <si>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</si>
  <si>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</si>
  <si>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</si>
  <si>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</si>
  <si>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</si>
  <si>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</si>
  <si>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</si>
  <si>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</si>
  <si>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</si>
  <si>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</si>
  <si>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</si>
  <si>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</si>
  <si>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</si>
  <si>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</si>
  <si>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</si>
  <si>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</si>
  <si>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</si>
  <si>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</si>
  <si>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</si>
  <si>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</si>
  <si>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</si>
  <si>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</si>
  <si>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</si>
  <si>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</si>
  <si>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</si>
  <si>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</si>
  <si>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</si>
  <si>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</si>
  <si>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</si>
  <si>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</si>
  <si>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</si>
  <si>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</si>
  <si>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</si>
  <si>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</si>
  <si>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</si>
  <si>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</si>
  <si>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</si>
  <si>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</si>
  <si>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</si>
  <si>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</si>
  <si>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</si>
  <si>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</si>
  <si>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</si>
  <si>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</si>
  <si>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</si>
  <si>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</si>
  <si>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</si>
  <si>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</si>
  <si>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</si>
  <si>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</si>
  <si>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</si>
  <si>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</si>
  <si>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</si>
  <si>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</si>
  <si>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</si>
  <si>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</si>
  <si>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</si>
  <si>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</si>
  <si>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</si>
  <si>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</si>
  <si>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</si>
  <si>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</si>
  <si>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</si>
  <si>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</si>
  <si>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</si>
  <si>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</si>
  <si>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</si>
  <si>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</si>
  <si>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</si>
  <si>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</si>
  <si>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</si>
  <si>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</si>
  <si>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</si>
  <si>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</si>
  <si>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</si>
  <si>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</si>
  <si>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</si>
  <si>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</si>
  <si>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</si>
  <si>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</si>
  <si>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</si>
  <si>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</si>
  <si>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</si>
  <si>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</si>
  <si>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</si>
  <si>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</si>
  <si>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</si>
  <si>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</si>
  <si>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</si>
  <si>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</si>
  <si>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</si>
  <si>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</si>
  <si>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</si>
  <si>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</si>
  <si>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</si>
  <si>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</si>
  <si>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</si>
  <si>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</si>
  <si>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</si>
  <si>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</si>
  <si>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</si>
  <si>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</si>
  <si>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</si>
  <si>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</si>
  <si>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</si>
  <si>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</si>
  <si>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</si>
  <si>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</si>
  <si>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</si>
  <si>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</si>
  <si>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</si>
  <si>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</si>
  <si>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</si>
  <si>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</si>
  <si>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</si>
  <si>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</si>
  <si>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</si>
  <si>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</si>
  <si>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</si>
  <si>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</si>
  <si>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</si>
  <si>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</si>
  <si>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</si>
  <si>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</si>
  <si>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</si>
  <si>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</si>
  <si>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</si>
  <si>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</si>
  <si>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</si>
  <si>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</si>
  <si>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</si>
  <si>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</si>
  <si>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</si>
  <si>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</si>
  <si>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</si>
  <si>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</si>
  <si>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</si>
  <si>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</si>
  <si>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</si>
  <si>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</si>
  <si>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</si>
  <si>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</si>
  <si>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</si>
  <si>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</si>
  <si>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</si>
  <si>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</si>
  <si>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</si>
  <si>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</si>
  <si>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</si>
  <si>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</si>
  <si>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</si>
  <si>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</si>
  <si>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</si>
  <si>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</si>
  <si>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</si>
  <si>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</si>
  <si>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</si>
  <si>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</si>
  <si>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</si>
  <si>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</si>
  <si>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</si>
  <si>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</si>
  <si>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</si>
  <si>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</si>
  <si>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</si>
  <si>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</si>
  <si>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</si>
  <si>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</si>
  <si>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</si>
  <si>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</si>
  <si>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</si>
  <si>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</si>
  <si>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</si>
  <si>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</si>
  <si>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</si>
  <si>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</si>
  <si>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</si>
  <si>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</si>
  <si>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</si>
  <si>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</si>
  <si>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</si>
  <si>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</si>
  <si>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</si>
  <si>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</si>
  <si>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</si>
  <si>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</si>
  <si>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</si>
  <si>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</si>
  <si>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</si>
  <si>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</si>
  <si>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</si>
  <si>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</si>
  <si>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</si>
  <si>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</si>
  <si>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</si>
  <si>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</si>
  <si>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</si>
  <si>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</si>
  <si>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</si>
  <si>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</si>
  <si>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</si>
  <si>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</si>
  <si>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</si>
  <si>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</si>
  <si>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</si>
  <si>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</si>
  <si>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</si>
  <si>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</si>
  <si>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</si>
  <si>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</si>
  <si>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</si>
  <si>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</si>
  <si>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</si>
  <si>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</si>
  <si>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</si>
  <si>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</si>
  <si>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</si>
  <si>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</si>
  <si>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</si>
  <si>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</si>
  <si>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</si>
  <si>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</si>
  <si>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</si>
  <si>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</si>
  <si>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</si>
  <si>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</si>
  <si>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</si>
  <si>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</si>
  <si>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</si>
  <si>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</si>
  <si>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</si>
  <si>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</si>
  <si>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</si>
  <si>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</si>
  <si>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</si>
  <si>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</si>
  <si>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</si>
  <si>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</si>
  <si>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</si>
  <si>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</si>
  <si>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</si>
  <si>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</si>
  <si>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</si>
  <si>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</si>
  <si>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</si>
  <si>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</si>
  <si>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</si>
  <si>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</si>
  <si>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</si>
  <si>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</si>
  <si>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</si>
  <si>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</si>
  <si>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</si>
  <si>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</si>
  <si>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</si>
  <si>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</si>
  <si>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</si>
  <si>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</si>
  <si>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</si>
  <si>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</si>
  <si>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</si>
  <si>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</si>
  <si>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</si>
  <si>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</si>
  <si>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</si>
  <si>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</si>
  <si>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</si>
  <si>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</si>
  <si>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</si>
  <si>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</si>
  <si>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</si>
  <si>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</si>
  <si>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</si>
  <si>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</si>
  <si>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</si>
  <si>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</si>
  <si>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</si>
  <si>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</si>
  <si>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</si>
  <si>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</si>
  <si>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</si>
  <si>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</si>
  <si>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</si>
  <si>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</si>
  <si>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</si>
  <si>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</si>
  <si>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</si>
  <si>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</si>
  <si>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</si>
  <si>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</si>
  <si>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</si>
  <si>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</si>
  <si>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</si>
  <si>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</si>
  <si>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</si>
  <si>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</si>
  <si>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</si>
  <si>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</si>
  <si>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</si>
  <si>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</si>
  <si>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</si>
  <si>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</si>
  <si>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</si>
  <si>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</si>
  <si>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</si>
  <si>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</si>
  <si>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</si>
  <si>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</si>
  <si>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</si>
  <si>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</si>
  <si>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</si>
  <si>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</si>
  <si>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</si>
  <si>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</si>
  <si>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</si>
  <si>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</si>
  <si>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</si>
  <si>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</si>
  <si>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</si>
  <si>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</si>
  <si>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</si>
  <si>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</si>
  <si>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</si>
  <si>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</si>
  <si>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</si>
  <si>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</si>
  <si>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</si>
  <si>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</si>
  <si>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</si>
  <si>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</si>
  <si>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</si>
  <si>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</si>
  <si>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</si>
  <si>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</si>
  <si>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</si>
  <si>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</si>
  <si>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</si>
  <si>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</si>
  <si>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</si>
  <si>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</si>
  <si>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</si>
  <si>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</si>
  <si>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</si>
  <si>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</si>
  <si>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</si>
  <si>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</si>
  <si>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</si>
  <si>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</si>
  <si>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</si>
  <si>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</si>
  <si>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</si>
  <si>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</si>
  <si>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</si>
  <si>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</si>
  <si>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</si>
  <si>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</si>
  <si>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</si>
  <si>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</si>
  <si>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</si>
  <si>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</si>
  <si>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</si>
  <si>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</si>
  <si>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</si>
  <si>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</si>
  <si>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</si>
  <si>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</si>
  <si>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</si>
  <si>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</si>
  <si>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</si>
  <si>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</si>
  <si>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</si>
  <si>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</si>
  <si>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</si>
  <si>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</si>
  <si>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</si>
  <si>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</si>
  <si>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</si>
  <si>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</si>
  <si>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</si>
  <si>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</si>
  <si>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</si>
  <si>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</si>
  <si>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</si>
  <si>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</si>
  <si>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</si>
  <si>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</si>
  <si>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</si>
  <si>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</si>
  <si>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</si>
  <si>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</si>
  <si>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</si>
  <si>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</si>
  <si>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</si>
  <si>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</si>
  <si>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</si>
  <si>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</si>
  <si>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</si>
  <si>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</si>
  <si>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</si>
  <si>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</si>
  <si>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</si>
  <si>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</si>
  <si>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</si>
  <si>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</si>
  <si>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</si>
  <si>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</si>
  <si>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</si>
  <si>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</si>
  <si>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</si>
  <si>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</si>
  <si>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</si>
  <si>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</si>
  <si>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</si>
  <si>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</si>
  <si>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</si>
  <si>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</si>
  <si>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</si>
  <si>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</si>
  <si>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</si>
  <si>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</si>
  <si>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</si>
  <si>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</si>
  <si>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</si>
  <si>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</si>
  <si>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</si>
  <si>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</si>
  <si>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</si>
  <si>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</si>
  <si>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</si>
  <si>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</si>
  <si>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</si>
  <si>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</si>
  <si>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</si>
  <si>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</si>
  <si>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</si>
  <si>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</si>
  <si>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</si>
  <si>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</si>
  <si>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</si>
  <si>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</si>
  <si>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</si>
  <si>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</si>
  <si>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</si>
  <si>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</si>
  <si>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</si>
  <si>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</si>
  <si>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</si>
  <si>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</si>
  <si>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</si>
  <si>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</si>
  <si>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</si>
  <si>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</si>
  <si>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</si>
  <si>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</si>
  <si>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</si>
  <si>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</si>
  <si>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</si>
  <si>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</si>
  <si>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</si>
  <si>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</si>
  <si>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</si>
  <si>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</si>
  <si>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</si>
  <si>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</si>
  <si>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</si>
  <si>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</si>
  <si>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</si>
  <si>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</si>
  <si>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</si>
  <si>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</si>
  <si>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</si>
  <si>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</si>
  <si>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</si>
  <si>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</si>
  <si>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</si>
  <si>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</si>
  <si>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</si>
  <si>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</si>
  <si>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</si>
  <si>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</si>
  <si>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</si>
  <si>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</si>
  <si>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</si>
  <si>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</si>
  <si>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</si>
  <si>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</si>
  <si>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</si>
  <si>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</si>
  <si>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</si>
  <si>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</si>
  <si>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</si>
  <si>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</si>
  <si>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</si>
  <si>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</si>
  <si>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</si>
  <si>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</si>
  <si>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</si>
  <si>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</si>
  <si>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</si>
  <si>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</si>
  <si>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</si>
  <si>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</si>
  <si>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</si>
  <si>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</si>
  <si>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</si>
  <si>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</si>
  <si>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</si>
  <si>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</si>
  <si>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</si>
  <si>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</si>
  <si>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</si>
  <si>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</si>
  <si>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</si>
  <si>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</si>
  <si>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</si>
  <si>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</si>
  <si>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</si>
  <si>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</si>
  <si>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</si>
  <si>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</si>
  <si>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</si>
  <si>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</si>
  <si>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</si>
  <si>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</si>
  <si>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</si>
  <si>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</si>
  <si>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</si>
  <si>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</si>
  <si>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</si>
  <si>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</si>
  <si>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</si>
  <si>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</si>
  <si>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</si>
  <si>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</si>
  <si>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</si>
  <si>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</si>
  <si>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</si>
  <si>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</si>
  <si>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</si>
  <si>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</si>
  <si>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</si>
  <si>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</si>
  <si>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</si>
  <si>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</si>
  <si>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</si>
  <si>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</si>
  <si>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</si>
  <si>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</si>
  <si>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</si>
  <si>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</si>
  <si>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</si>
  <si>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</si>
  <si>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</si>
  <si>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</si>
  <si>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</si>
  <si>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</si>
  <si>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</si>
  <si>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</si>
  <si>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</si>
  <si>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</si>
  <si>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</si>
  <si>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</si>
  <si>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</si>
  <si>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</si>
  <si>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</si>
  <si>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</si>
  <si>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</si>
  <si>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</si>
  <si>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</si>
  <si>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</si>
  <si>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</si>
  <si>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</si>
  <si>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</si>
  <si>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</si>
  <si>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</si>
  <si>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</si>
  <si>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</si>
  <si>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</si>
  <si>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</si>
  <si>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</si>
  <si>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</si>
  <si>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</si>
  <si>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</si>
  <si>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</si>
  <si>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</si>
  <si>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</si>
  <si>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</si>
  <si>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</si>
  <si>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</si>
  <si>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</si>
  <si>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</si>
  <si>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</si>
  <si>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</si>
  <si>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</si>
  <si>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</si>
  <si>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</si>
  <si>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</si>
  <si>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</si>
  <si>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</si>
  <si>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</si>
  <si>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</si>
  <si>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</si>
  <si>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</si>
  <si>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</si>
  <si>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</si>
  <si>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</si>
  <si>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</si>
  <si>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</si>
  <si>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</si>
  <si>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</si>
  <si>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</si>
  <si>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</si>
  <si>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</si>
  <si>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</si>
  <si>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</si>
  <si>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</si>
  <si>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</si>
  <si>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</si>
  <si>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</si>
  <si>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</si>
  <si>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</si>
  <si>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</si>
  <si>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</si>
  <si>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</si>
  <si>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</si>
  <si>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</si>
  <si>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</si>
  <si>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</si>
  <si>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</si>
  <si>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</si>
  <si>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</si>
  <si>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</si>
  <si>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</si>
  <si>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</si>
  <si>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</si>
  <si>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</si>
  <si>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</si>
  <si>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</si>
  <si>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</si>
  <si>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</si>
  <si>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</si>
  <si>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</si>
  <si>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</si>
  <si>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</si>
  <si>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</si>
  <si>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</si>
  <si>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</si>
  <si>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</si>
  <si>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</si>
  <si>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</si>
  <si>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</si>
  <si>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</si>
  <si>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</si>
  <si>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</si>
  <si>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</si>
  <si>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</si>
  <si>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</si>
  <si>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</si>
  <si>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</si>
  <si>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</si>
  <si>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</si>
  <si>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</si>
  <si>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</si>
  <si>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</si>
  <si>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</si>
  <si>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</si>
  <si>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</si>
  <si>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</si>
  <si>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</si>
  <si>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</si>
  <si>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</si>
  <si>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</si>
  <si>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</si>
  <si>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</si>
  <si>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</si>
  <si>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</si>
  <si>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</si>
  <si>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</si>
  <si>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</si>
  <si>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</si>
  <si>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</si>
  <si>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</si>
  <si>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</si>
  <si>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</si>
  <si>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</si>
  <si>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</si>
  <si>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</si>
  <si>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</si>
  <si>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</si>
  <si>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</si>
  <si>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</si>
  <si>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</si>
  <si>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</si>
  <si>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</si>
  <si>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</si>
  <si>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</si>
  <si>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</si>
  <si>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</si>
  <si>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</si>
  <si>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</si>
  <si>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</si>
  <si>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</si>
  <si>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</si>
  <si>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</si>
  <si>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</si>
  <si>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</si>
  <si>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</si>
  <si>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</si>
  <si>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</si>
  <si>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</si>
  <si>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</si>
  <si>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</si>
  <si>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</si>
  <si>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</si>
  <si>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</si>
  <si>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</si>
  <si>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</si>
  <si>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</si>
  <si>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</si>
  <si>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</si>
  <si>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</si>
  <si>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</si>
  <si>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</si>
  <si>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</si>
  <si>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</si>
  <si>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</si>
  <si>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</si>
  <si>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</si>
  <si>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</si>
  <si>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</si>
  <si>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</si>
  <si>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</si>
  <si>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</si>
  <si>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</si>
  <si>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</si>
  <si>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</si>
  <si>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</si>
  <si>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</si>
  <si>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</si>
  <si>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</si>
  <si>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</si>
  <si>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</si>
  <si>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</si>
  <si>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</si>
  <si>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</si>
  <si>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</si>
  <si>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</si>
  <si>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</si>
  <si>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</si>
  <si>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</si>
  <si>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</si>
  <si>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</si>
  <si>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</si>
  <si>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</si>
  <si>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</si>
  <si>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</si>
  <si>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</si>
  <si>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</si>
  <si>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</si>
  <si>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</si>
  <si>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</si>
  <si>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</si>
  <si>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</si>
  <si>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</si>
  <si>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</si>
  <si>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</si>
  <si>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</si>
  <si>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</si>
  <si>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</si>
  <si>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</si>
  <si>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</si>
  <si>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</si>
  <si>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</si>
  <si>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</si>
  <si>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</si>
  <si>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</si>
  <si>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</si>
  <si>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</si>
  <si>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</si>
  <si>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</si>
  <si>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</si>
  <si>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</si>
  <si>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</si>
  <si>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</si>
  <si>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</si>
  <si>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</si>
  <si>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</si>
  <si>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</si>
  <si>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</si>
  <si>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</si>
  <si>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</si>
  <si>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</si>
  <si>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</si>
  <si>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</si>
  <si>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</si>
  <si>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</si>
  <si>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</si>
  <si>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</si>
  <si>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</si>
  <si>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</si>
  <si>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</si>
  <si>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</si>
  <si>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</si>
  <si>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</si>
  <si>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</si>
  <si>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</si>
  <si>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</si>
  <si>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</si>
  <si>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</si>
  <si>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</si>
  <si>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</si>
  <si>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</si>
  <si>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</si>
  <si>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</si>
  <si>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</si>
  <si>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</si>
  <si>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</si>
  <si>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</si>
  <si>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</si>
  <si>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</si>
  <si>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</si>
  <si>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</si>
  <si>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</si>
  <si>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</si>
  <si>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</si>
  <si>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</si>
  <si>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</si>
  <si>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</si>
  <si>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</si>
  <si>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</si>
  <si>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</si>
  <si>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</si>
  <si>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</si>
  <si>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</si>
  <si>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</si>
  <si>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</si>
  <si>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</si>
  <si>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</si>
  <si>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</si>
  <si>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</si>
  <si>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</si>
  <si>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</si>
  <si>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</si>
  <si>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</si>
  <si>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</si>
  <si>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</si>
  <si>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</si>
  <si>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</si>
  <si>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</si>
  <si>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</si>
  <si>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</si>
  <si>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</si>
  <si>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</si>
  <si>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</si>
  <si>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</si>
  <si>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</si>
  <si>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</si>
  <si>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</si>
  <si>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</si>
  <si>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</si>
  <si>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</si>
  <si>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</si>
  <si>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</si>
  <si>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</si>
  <si>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</si>
  <si>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</si>
  <si>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</si>
  <si>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</si>
  <si>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</si>
  <si>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</si>
  <si>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</si>
  <si>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</si>
  <si>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</si>
  <si>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</si>
  <si>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</si>
  <si>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</si>
  <si>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</si>
  <si>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</si>
  <si>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</si>
  <si>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</si>
  <si>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</si>
  <si>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</si>
  <si>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</si>
  <si>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</si>
  <si>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</si>
  <si>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</si>
  <si>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</si>
  <si>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</si>
  <si>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</si>
  <si>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</si>
  <si>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</si>
  <si>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</si>
  <si>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</si>
  <si>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</si>
  <si>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</si>
  <si>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</si>
  <si>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</si>
  <si>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</si>
  <si>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</si>
  <si>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</si>
  <si>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</si>
  <si>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</si>
  <si>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</si>
  <si>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</si>
  <si>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</si>
  <si>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</si>
  <si>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</si>
  <si>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</si>
  <si>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</si>
  <si>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</si>
  <si>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</si>
  <si>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</si>
  <si>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</si>
  <si>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</si>
  <si>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</si>
  <si>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</si>
  <si>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</si>
  <si>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</si>
  <si>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</si>
  <si>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</si>
  <si>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</si>
  <si>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</si>
  <si>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</si>
  <si>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</si>
  <si>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</si>
  <si>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</si>
  <si>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</si>
  <si>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</si>
  <si>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</si>
  <si>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</si>
  <si>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</si>
  <si>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</si>
  <si>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</si>
  <si>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</si>
  <si>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</si>
  <si>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</si>
  <si>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</si>
  <si>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</si>
  <si>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</si>
  <si>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</si>
  <si>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</si>
  <si>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</si>
  <si>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</si>
  <si>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</si>
  <si>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</si>
  <si>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</si>
  <si>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</si>
  <si>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</si>
  <si>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</si>
  <si>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</si>
  <si>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</si>
  <si>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</si>
  <si>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</si>
  <si>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</si>
  <si>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</si>
  <si>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</si>
  <si>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</si>
  <si>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</si>
  <si>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</si>
  <si>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</si>
  <si>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</si>
  <si>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</si>
  <si>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</si>
  <si>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</si>
  <si>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</si>
  <si>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</si>
  <si>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</si>
  <si>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</si>
  <si>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</si>
  <si>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</si>
  <si>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</si>
  <si>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</si>
  <si>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</si>
  <si>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</si>
  <si>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</si>
  <si>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</si>
  <si>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</si>
  <si>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</si>
  <si>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</si>
  <si>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</si>
  <si>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</si>
  <si>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</si>
  <si>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</si>
  <si>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</si>
  <si>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</si>
  <si>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</si>
  <si>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</si>
  <si>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</si>
  <si>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</si>
  <si>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</si>
  <si>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</si>
  <si>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</si>
  <si>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</si>
  <si>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</si>
  <si>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</si>
  <si>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</si>
  <si>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</si>
  <si>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</si>
  <si>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</si>
  <si>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</si>
  <si>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</si>
  <si>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</si>
  <si>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</si>
  <si>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</si>
  <si>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</si>
  <si>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</si>
  <si>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</si>
  <si>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</si>
  <si>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</si>
  <si>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</si>
  <si>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</si>
  <si>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</si>
  <si>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</si>
  <si>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</si>
  <si>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</si>
  <si>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</si>
  <si>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</si>
  <si>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</si>
  <si>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</si>
  <si>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</si>
  <si>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</si>
  <si>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</si>
  <si>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</si>
  <si>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</si>
  <si>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</si>
  <si>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</si>
  <si>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</si>
  <si>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</si>
  <si>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</si>
  <si>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</si>
  <si>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</si>
  <si>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</si>
  <si>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</si>
  <si>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</si>
  <si>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</si>
  <si>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</si>
  <si>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</si>
  <si>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</si>
  <si>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</si>
  <si>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</si>
  <si>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</si>
  <si>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</si>
  <si>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</si>
  <si>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</si>
  <si>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</si>
  <si>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</si>
  <si>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</si>
  <si>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</si>
  <si>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</si>
  <si>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</si>
  <si>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</si>
  <si>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</si>
  <si>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</si>
  <si>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</si>
  <si>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</si>
  <si>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</si>
  <si>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</si>
  <si>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</si>
  <si>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</si>
  <si>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</si>
  <si>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</si>
  <si>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</si>
  <si>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</si>
  <si>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</si>
  <si>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</si>
  <si>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</si>
  <si>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</si>
  <si>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</si>
  <si>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</si>
  <si>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</si>
  <si>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</si>
  <si>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</si>
  <si>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</si>
  <si>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</si>
  <si>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</si>
  <si>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</si>
  <si>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</si>
  <si>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</si>
  <si>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</si>
  <si>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</si>
  <si>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</si>
  <si>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</si>
  <si>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</si>
  <si>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</si>
  <si>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</si>
  <si>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</si>
  <si>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</si>
  <si>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</si>
  <si>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</si>
  <si>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</si>
  <si>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</si>
  <si>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</si>
  <si>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</si>
  <si>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</si>
  <si>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</si>
  <si>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</si>
  <si>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</si>
  <si>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</si>
  <si>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</si>
  <si>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</si>
  <si>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</si>
  <si>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</si>
  <si>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</si>
  <si>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</si>
  <si>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</si>
  <si>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</si>
  <si>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</si>
  <si>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</si>
  <si>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</si>
  <si>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</si>
  <si>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</si>
  <si>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</si>
  <si>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</si>
  <si>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</si>
  <si>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</si>
  <si>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</si>
  <si>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</si>
  <si>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</si>
  <si>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</si>
  <si>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</si>
  <si>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</si>
  <si>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</si>
  <si>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</si>
  <si>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</si>
  <si>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</si>
  <si>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</si>
  <si>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</si>
  <si>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</si>
  <si>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</si>
  <si>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</si>
  <si>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</si>
  <si>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</si>
  <si>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</si>
  <si>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</si>
  <si>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</si>
  <si>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</si>
  <si>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</si>
  <si>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</si>
  <si>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</si>
  <si>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</si>
  <si>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</si>
  <si>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</si>
  <si>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</si>
  <si>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</si>
  <si>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</si>
  <si>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</si>
  <si>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</si>
  <si>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</si>
  <si>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</si>
  <si>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</si>
  <si>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</si>
  <si>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</si>
  <si>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</si>
  <si>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</si>
  <si>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</si>
  <si>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</si>
  <si>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</si>
  <si>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</si>
  <si>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</si>
  <si>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</si>
  <si>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</si>
  <si>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</si>
  <si>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</si>
  <si>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</si>
  <si>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</si>
  <si>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</si>
  <si>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</si>
  <si>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</si>
  <si>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</si>
  <si>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</si>
  <si>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</si>
  <si>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</si>
  <si>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</si>
  <si>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</si>
  <si>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</si>
  <si>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</si>
  <si>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</si>
  <si>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</si>
  <si>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</si>
  <si>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</si>
  <si>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</si>
  <si>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</si>
  <si>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</si>
  <si>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</si>
  <si>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</si>
  <si>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</si>
  <si>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</si>
  <si>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</si>
  <si>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</si>
  <si>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</si>
  <si>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</si>
  <si>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</si>
  <si>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</si>
  <si>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</si>
  <si>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</si>
  <si>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</si>
  <si>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</si>
  <si>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</si>
  <si>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</si>
  <si>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</si>
  <si>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</si>
  <si>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</si>
  <si>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</si>
  <si>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</si>
  <si>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</si>
  <si>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</si>
  <si>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</si>
  <si>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</si>
  <si>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</si>
  <si>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</si>
  <si>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</si>
  <si>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</si>
  <si>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</si>
  <si>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</si>
  <si>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</si>
  <si>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</si>
  <si>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</si>
  <si>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</si>
  <si>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</si>
  <si>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</si>
  <si>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</si>
  <si>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</si>
  <si>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</si>
  <si>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</si>
  <si>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</si>
  <si>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</si>
  <si>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</si>
  <si>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</si>
  <si>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</si>
  <si>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</si>
  <si>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</si>
  <si>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</si>
  <si>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</si>
  <si>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</si>
  <si>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</si>
  <si>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</si>
  <si>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</si>
  <si>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</si>
  <si>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</si>
  <si>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</si>
  <si>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</si>
  <si>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</si>
  <si>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</si>
  <si>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</si>
  <si>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</si>
  <si>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</si>
  <si>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</si>
  <si>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</si>
  <si>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</si>
  <si>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</si>
  <si>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</si>
  <si>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</si>
  <si>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</si>
  <si>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</si>
  <si>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</si>
  <si>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</si>
  <si>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</si>
  <si>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</si>
  <si>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</si>
  <si>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</si>
  <si>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</si>
  <si>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</si>
  <si>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</si>
  <si>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</si>
  <si>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</si>
  <si>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</si>
  <si>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</si>
  <si>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</si>
  <si>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</si>
  <si>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</si>
  <si>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</si>
  <si>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</si>
  <si>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</si>
  <si>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</si>
  <si>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</si>
  <si>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</si>
  <si>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</si>
  <si>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</si>
  <si>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</si>
  <si>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</si>
  <si>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</si>
  <si>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</si>
  <si>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</si>
  <si>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</si>
  <si>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</si>
  <si>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</si>
  <si>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</si>
  <si>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</si>
  <si>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</si>
  <si>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</si>
  <si>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</si>
  <si>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</si>
  <si>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</si>
  <si>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</si>
  <si>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</si>
  <si>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</si>
  <si>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</si>
  <si>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</si>
  <si>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</si>
  <si>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</si>
  <si>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</si>
  <si>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</si>
  <si>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</si>
  <si>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</si>
  <si>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</si>
  <si>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</si>
  <si>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</si>
  <si>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</si>
  <si>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</si>
  <si>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</si>
  <si>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</si>
  <si>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</si>
  <si>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</si>
  <si>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</si>
  <si>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</si>
  <si>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</si>
  <si>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</si>
  <si>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</si>
  <si>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</si>
  <si>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</si>
  <si>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</si>
  <si>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</si>
  <si>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</si>
  <si>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</si>
  <si>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</si>
  <si>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</si>
  <si>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</si>
  <si>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</si>
  <si>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</si>
  <si>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</si>
  <si>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</si>
  <si>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</si>
  <si>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</si>
  <si>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</si>
  <si>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</si>
  <si>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</si>
  <si>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</si>
  <si>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</si>
  <si>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</si>
  <si>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</si>
  <si>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</si>
  <si>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</si>
  <si>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</si>
  <si>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</si>
  <si>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</si>
  <si>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</si>
  <si>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</si>
  <si>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</si>
  <si>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</si>
  <si>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</si>
  <si>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</si>
  <si>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</si>
  <si>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</si>
  <si>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</si>
  <si>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</si>
  <si>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</si>
  <si>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</si>
  <si>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</si>
  <si>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</si>
  <si>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</si>
  <si>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</si>
  <si>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</si>
  <si>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</si>
  <si>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</si>
  <si>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</si>
  <si>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</si>
  <si>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</si>
  <si>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</si>
  <si>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</si>
  <si>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</si>
  <si>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</si>
  <si>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</si>
  <si>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</si>
  <si>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</si>
  <si>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</si>
  <si>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</si>
  <si>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</si>
  <si>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</si>
  <si>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</si>
  <si>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</si>
  <si>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</si>
  <si>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</si>
  <si>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</si>
  <si>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</si>
  <si>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</si>
  <si>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</si>
  <si>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</si>
  <si>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</si>
  <si>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</si>
  <si>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</si>
  <si>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</si>
  <si>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</si>
  <si>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</si>
  <si>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</si>
  <si>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</si>
  <si>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</si>
  <si>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</si>
  <si>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</si>
  <si>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</si>
  <si>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</si>
  <si>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</si>
  <si>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</si>
  <si>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</si>
  <si>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</si>
  <si>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</si>
  <si>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</si>
  <si>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</si>
  <si>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</si>
  <si>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</si>
  <si>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</si>
  <si>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</si>
  <si>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</si>
  <si>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</si>
  <si>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</si>
  <si>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</si>
  <si>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</si>
  <si>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</si>
  <si>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</si>
  <si>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</si>
  <si>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</si>
  <si>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</si>
  <si>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</si>
  <si>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</si>
  <si>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</si>
  <si>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</si>
  <si>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</si>
  <si>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</si>
  <si>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</si>
  <si>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</si>
  <si>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</si>
  <si>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</si>
  <si>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</si>
  <si>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</si>
  <si>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</si>
  <si>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</si>
  <si>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</si>
  <si>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</si>
  <si>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</si>
  <si>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</si>
  <si>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</si>
  <si>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</si>
  <si>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</si>
  <si>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</si>
  <si>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</si>
  <si>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</si>
  <si>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</si>
  <si>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</si>
  <si>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</si>
  <si>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</si>
  <si>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</si>
  <si>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</si>
  <si>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</si>
  <si>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</si>
  <si>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</si>
  <si>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</si>
  <si>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</si>
  <si>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</si>
  <si>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</si>
  <si>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</si>
  <si>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</si>
  <si>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</si>
  <si>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</si>
  <si>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</si>
  <si>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</si>
  <si>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</si>
  <si>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</si>
  <si>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</si>
  <si>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</si>
  <si>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</si>
  <si>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</si>
  <si>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</si>
  <si>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</si>
  <si>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</si>
  <si>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</si>
  <si>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</si>
  <si>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</si>
  <si>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</si>
  <si>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</si>
  <si>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</si>
  <si>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</si>
  <si>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</si>
  <si>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</si>
  <si>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</si>
  <si>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</si>
  <si>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</si>
  <si>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</si>
  <si>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</si>
  <si>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</si>
  <si>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</si>
  <si>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</si>
  <si>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</si>
  <si>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</si>
  <si>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</si>
  <si>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</si>
  <si>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</si>
  <si>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</si>
  <si>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</si>
  <si>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</si>
  <si>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</si>
  <si>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</si>
  <si>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</si>
  <si>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</si>
  <si>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</si>
  <si>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</si>
  <si>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</si>
  <si>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</si>
  <si>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</si>
  <si>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</si>
  <si>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</si>
  <si>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</si>
  <si>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</si>
  <si>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</si>
  <si>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</si>
  <si>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</si>
  <si>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</si>
  <si>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</si>
  <si>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</si>
  <si>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</si>
  <si>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</si>
  <si>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</si>
  <si>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</si>
  <si>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</si>
  <si>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</si>
  <si>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</si>
  <si>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</si>
  <si>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</si>
  <si>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</si>
  <si>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</si>
  <si>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</si>
  <si>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</si>
  <si>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</si>
  <si>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</si>
  <si>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</si>
  <si>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</si>
  <si>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</si>
  <si>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</si>
  <si>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</si>
  <si>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</si>
  <si>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</si>
  <si>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</si>
  <si>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</si>
  <si>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</si>
  <si>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</si>
  <si>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</si>
  <si>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</si>
  <si>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</si>
  <si>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</si>
  <si>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</si>
  <si>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</si>
  <si>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</si>
  <si>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</si>
  <si>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</si>
  <si>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</si>
  <si>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</si>
  <si>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</si>
  <si>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</si>
  <si>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</si>
  <si>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</si>
  <si>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</si>
  <si>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</si>
  <si>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</si>
  <si>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</si>
  <si>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</si>
  <si>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</si>
  <si>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</si>
  <si>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</si>
  <si>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</si>
  <si>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</si>
  <si>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</si>
  <si>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</si>
  <si>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</si>
  <si>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</si>
  <si>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</si>
  <si>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</si>
  <si>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</si>
  <si>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</si>
  <si>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</si>
  <si>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</si>
  <si>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</si>
  <si>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</si>
  <si>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</si>
  <si>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</si>
  <si>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</si>
  <si>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</si>
  <si>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</si>
  <si>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</si>
  <si>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</si>
  <si>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</si>
  <si>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</si>
  <si>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</si>
  <si>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</si>
  <si>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</si>
  <si>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</si>
  <si>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</si>
  <si>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</si>
  <si>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</si>
  <si>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</si>
  <si>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</si>
  <si>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</si>
  <si>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</si>
  <si>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</si>
  <si>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</si>
  <si>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</si>
  <si>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</si>
  <si>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</si>
  <si>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</si>
  <si>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</si>
  <si>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</si>
  <si>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</si>
  <si>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</si>
  <si>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</si>
  <si>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</si>
  <si>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</si>
  <si>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</si>
  <si>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</si>
  <si>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</si>
  <si>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</si>
  <si>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</si>
  <si>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</si>
  <si>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</si>
  <si>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</si>
  <si>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</si>
  <si>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</si>
  <si>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</si>
  <si>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</si>
  <si>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</si>
  <si>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</si>
  <si>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</si>
  <si>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</si>
  <si>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</si>
  <si>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</si>
  <si>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</si>
  <si>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</si>
  <si>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</si>
  <si>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</si>
  <si>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</si>
  <si>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</si>
  <si>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</si>
  <si>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</si>
  <si>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</si>
  <si>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</si>
  <si>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</si>
  <si>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</si>
  <si>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</si>
  <si>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</si>
  <si>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</si>
  <si>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</si>
  <si>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</si>
  <si>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</si>
  <si>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</si>
  <si>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</si>
  <si>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</si>
  <si>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</si>
  <si>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</si>
  <si>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</si>
  <si>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</si>
  <si>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</si>
  <si>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</si>
  <si>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</si>
  <si>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</si>
  <si>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</si>
  <si>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</si>
  <si>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</si>
  <si>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</si>
  <si>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</si>
  <si>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</si>
  <si>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</si>
  <si>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</si>
  <si>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</si>
  <si>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</si>
  <si>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</si>
  <si>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</si>
  <si>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</si>
  <si>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</si>
  <si>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</si>
  <si>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</si>
  <si>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</si>
  <si>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</si>
  <si>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</si>
  <si>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</si>
  <si>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</si>
  <si>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</si>
  <si>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</si>
  <si>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</si>
  <si>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</si>
  <si>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</si>
  <si>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</si>
  <si>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</si>
  <si>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</si>
  <si>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</si>
  <si>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</si>
  <si>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</si>
  <si>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</si>
  <si>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</si>
  <si>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</si>
  <si>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</si>
  <si>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</si>
  <si>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</si>
  <si>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</si>
  <si>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</si>
  <si>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</si>
  <si>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</si>
  <si>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</si>
  <si>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</si>
  <si>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</si>
  <si>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</si>
  <si>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</si>
  <si>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</si>
  <si>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</si>
  <si>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</si>
  <si>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</si>
  <si>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</si>
  <si>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</si>
  <si>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</si>
  <si>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</si>
  <si>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</si>
  <si>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</si>
  <si>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</si>
  <si>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</si>
  <si>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</si>
  <si>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</si>
  <si>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</si>
  <si>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</si>
  <si>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</si>
  <si>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</si>
  <si>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</si>
  <si>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</si>
  <si>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</si>
  <si>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</si>
  <si>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</si>
  <si>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</si>
  <si>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</si>
  <si>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</si>
  <si>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</si>
  <si>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</si>
  <si>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</si>
  <si>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</si>
  <si>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</si>
  <si>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</si>
  <si>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</si>
  <si>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</si>
  <si>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</si>
  <si>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</si>
  <si>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</si>
  <si>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</si>
  <si>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</si>
  <si>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</si>
  <si>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</si>
  <si>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</si>
  <si>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</si>
  <si>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</si>
  <si>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</si>
  <si>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</si>
  <si>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</si>
  <si>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</si>
  <si>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</si>
  <si>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</si>
  <si>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</si>
  <si>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</si>
  <si>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</si>
  <si>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</si>
  <si>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</si>
  <si>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</si>
  <si>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</si>
  <si>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</si>
  <si>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</si>
  <si>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</si>
  <si>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</si>
  <si>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</si>
  <si>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</si>
  <si>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</si>
  <si>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</si>
  <si>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</si>
  <si>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</si>
  <si>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</si>
  <si>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</si>
  <si>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</si>
  <si>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</si>
  <si>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</si>
  <si>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</si>
  <si>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</si>
  <si>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</si>
  <si>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</si>
  <si>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</si>
  <si>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</si>
  <si>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</si>
  <si>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</si>
  <si>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</si>
  <si>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</si>
  <si>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</si>
  <si>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</si>
  <si>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</si>
  <si>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</si>
  <si>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</si>
  <si>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</si>
  <si>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</si>
  <si>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</si>
  <si>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</si>
  <si>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</si>
  <si>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</si>
  <si>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</si>
  <si>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</si>
  <si>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</si>
  <si>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</si>
  <si>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</si>
  <si>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</si>
  <si>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</si>
  <si>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</si>
  <si>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</si>
  <si>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</si>
  <si>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</si>
  <si>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</si>
  <si>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</si>
  <si>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</si>
  <si>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</si>
  <si>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</si>
  <si>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</si>
  <si>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</si>
  <si>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</si>
  <si>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</si>
  <si>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</si>
  <si>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</si>
  <si>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</si>
  <si>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</si>
  <si>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</si>
  <si>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</si>
  <si>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</si>
  <si>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</si>
  <si>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</si>
  <si>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</si>
  <si>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</si>
  <si>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</si>
  <si>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</si>
  <si>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</si>
  <si>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</si>
  <si>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</si>
  <si>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</si>
  <si>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</si>
  <si>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</si>
  <si>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</si>
  <si>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</si>
  <si>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</si>
  <si>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</si>
  <si>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</si>
  <si>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</si>
  <si>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</si>
  <si>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</si>
  <si>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</si>
  <si>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</si>
  <si>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</si>
  <si>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</si>
  <si>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</si>
  <si>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</si>
  <si>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</si>
  <si>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</si>
  <si>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</si>
  <si>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</si>
  <si>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</si>
  <si>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</si>
  <si>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</si>
  <si>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</si>
  <si>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</si>
  <si>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</si>
  <si>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</si>
  <si>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</si>
  <si>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</si>
  <si>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</si>
  <si>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</si>
  <si>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</si>
  <si>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</si>
  <si>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</si>
  <si>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</si>
  <si>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</si>
  <si>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</si>
  <si>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</si>
  <si>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</si>
  <si>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</si>
  <si>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</si>
  <si>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</si>
  <si>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</si>
  <si>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</si>
  <si>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</si>
  <si>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</si>
  <si>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</si>
  <si>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</si>
  <si>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</si>
  <si>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</si>
  <si>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</si>
  <si>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</si>
  <si>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</si>
  <si>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</si>
  <si>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</si>
  <si>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</si>
  <si>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</si>
  <si>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</si>
  <si>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</si>
  <si>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</si>
  <si>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</si>
  <si>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</si>
  <si>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</si>
  <si>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</si>
  <si>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</si>
  <si>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</si>
  <si>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</si>
  <si>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</si>
  <si>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</si>
  <si>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</si>
  <si>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</si>
  <si>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</si>
  <si>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</si>
  <si>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</si>
  <si>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</si>
  <si>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</si>
  <si>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</si>
  <si>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</si>
  <si>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</si>
  <si>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</si>
  <si>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</si>
  <si>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</si>
  <si>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</si>
  <si>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</si>
  <si>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</si>
  <si>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</si>
  <si>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</si>
  <si>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</si>
  <si>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</si>
  <si>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</si>
  <si>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</si>
  <si>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</si>
  <si>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</si>
  <si>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</si>
  <si>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</si>
  <si>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</si>
  <si>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</si>
  <si>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</si>
  <si>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</si>
  <si>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</si>
  <si>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</si>
  <si>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</si>
  <si>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</si>
  <si>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</si>
  <si>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</si>
  <si>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</si>
  <si>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</si>
  <si>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</si>
  <si>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</si>
  <si>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</si>
  <si>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</si>
  <si>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</si>
  <si>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</si>
  <si>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</si>
  <si>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</si>
  <si>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</si>
  <si>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</si>
  <si>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</si>
  <si>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</si>
  <si>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</si>
  <si>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</si>
  <si>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</si>
  <si>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</si>
  <si>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</si>
  <si>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</si>
  <si>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</si>
  <si>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</si>
  <si>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</si>
  <si>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</si>
  <si>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</si>
  <si>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</si>
  <si>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</si>
  <si>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</si>
  <si>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</si>
  <si>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</si>
  <si>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</si>
  <si>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</si>
  <si>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</si>
  <si>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</si>
  <si>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</si>
  <si>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</si>
  <si>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</si>
  <si>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</si>
  <si>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</si>
  <si>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</si>
  <si>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</si>
  <si>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</si>
  <si>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</si>
  <si>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</si>
  <si>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</si>
  <si>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</si>
  <si>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</si>
  <si>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</si>
  <si>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</si>
  <si>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</si>
  <si>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</si>
  <si>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</si>
  <si>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</si>
  <si>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</si>
  <si>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</si>
  <si>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</si>
  <si>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</si>
  <si>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</si>
  <si>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</si>
  <si>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</si>
  <si>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</si>
  <si>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</si>
  <si>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</si>
  <si>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</si>
  <si>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</si>
  <si>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</si>
  <si>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</si>
  <si>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</si>
  <si>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</si>
  <si>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</si>
  <si>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</si>
  <si>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</si>
  <si>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</si>
  <si>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</si>
  <si>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</si>
  <si>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</si>
  <si>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</si>
  <si>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</si>
  <si>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</si>
  <si>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</si>
  <si>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</si>
  <si>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</si>
  <si>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</si>
  <si>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</si>
  <si>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</si>
  <si>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</si>
  <si>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</si>
  <si>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</si>
  <si>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</si>
  <si>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</si>
  <si>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</si>
  <si>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</si>
  <si>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</si>
  <si>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</si>
  <si>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</si>
  <si>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</si>
  <si>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</si>
  <si>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</si>
  <si>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</si>
  <si>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</si>
  <si>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</si>
  <si>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</si>
  <si>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</si>
  <si>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</si>
  <si>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</si>
  <si>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</si>
  <si>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</si>
  <si>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</si>
  <si>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</si>
  <si>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</si>
  <si>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</si>
  <si>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</si>
  <si>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</si>
  <si>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</si>
  <si>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</si>
  <si>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</si>
  <si>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</si>
  <si>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</si>
  <si>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</si>
  <si>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</si>
  <si>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</si>
  <si>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</si>
  <si>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</si>
  <si>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</si>
  <si>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</si>
  <si>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</si>
  <si>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</si>
  <si>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</si>
  <si>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</si>
  <si>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</si>
  <si>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</si>
  <si>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</si>
  <si>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</si>
  <si>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</si>
  <si>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</si>
  <si>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</si>
  <si>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</si>
  <si>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</si>
  <si>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</si>
  <si>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</si>
  <si>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</si>
  <si>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</si>
  <si>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</si>
  <si>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</si>
  <si>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</si>
  <si>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</si>
  <si>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</si>
  <si>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</si>
  <si>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</si>
  <si>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</si>
  <si>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</si>
  <si>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</si>
  <si>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</si>
  <si>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</si>
  <si>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</si>
  <si>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</si>
  <si>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</si>
  <si>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</si>
  <si>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</si>
  <si>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</si>
  <si>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</si>
  <si>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</si>
  <si>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</si>
  <si>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</si>
  <si>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</si>
  <si>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</si>
  <si>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</si>
  <si>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</si>
  <si>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</si>
  <si>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</si>
  <si>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</si>
  <si>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</si>
  <si>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</si>
  <si>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</si>
  <si>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</si>
  <si>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</si>
  <si>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</si>
  <si>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</si>
  <si>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</si>
  <si>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</si>
  <si>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</si>
  <si>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</si>
  <si>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</si>
  <si>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</si>
  <si>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</si>
  <si>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</si>
  <si>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</si>
  <si>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</si>
  <si>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</si>
  <si>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</si>
  <si>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</si>
  <si>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</si>
  <si>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</si>
  <si>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</si>
  <si>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</si>
  <si>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</si>
  <si>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</si>
  <si>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</si>
  <si>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</si>
  <si>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</si>
  <si>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</si>
  <si>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</si>
  <si>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</si>
  <si>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</si>
  <si>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</si>
  <si>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</si>
  <si>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</si>
  <si>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</si>
  <si>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</si>
  <si>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</si>
  <si>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</si>
  <si>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</si>
  <si>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</si>
  <si>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</si>
  <si>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</si>
  <si>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</si>
  <si>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</si>
  <si>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</si>
  <si>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</si>
  <si>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</si>
  <si>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</si>
  <si>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</si>
  <si>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</si>
  <si>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</si>
  <si>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</si>
  <si>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</si>
  <si>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</si>
  <si>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</si>
  <si>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</si>
  <si>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</si>
  <si>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</si>
  <si>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</si>
  <si>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</si>
  <si>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</si>
  <si>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</si>
  <si>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</si>
  <si>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</si>
  <si>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</si>
  <si>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</si>
  <si>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</si>
  <si>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</si>
  <si>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</si>
  <si>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</si>
  <si>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</si>
  <si>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</si>
  <si>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</si>
  <si>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</si>
  <si>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</si>
  <si>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</si>
  <si>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</si>
  <si>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</si>
  <si>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</si>
  <si>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</si>
  <si>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</si>
  <si>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</si>
  <si>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</si>
  <si>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</si>
  <si>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</si>
  <si>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</si>
  <si>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</si>
  <si>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</si>
  <si>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</si>
  <si>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</si>
  <si>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</si>
  <si>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</si>
  <si>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</si>
  <si>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</si>
  <si>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</si>
  <si>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</si>
  <si>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</si>
  <si>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</si>
  <si>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</si>
  <si>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</si>
  <si>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</si>
  <si>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</si>
  <si>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</si>
  <si>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</si>
  <si>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</si>
  <si>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</si>
  <si>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</si>
  <si>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</si>
  <si>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</si>
  <si>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</si>
  <si>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</si>
  <si>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</si>
  <si>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</si>
  <si>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</si>
  <si>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</si>
  <si>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</si>
  <si>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</si>
  <si>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</si>
  <si>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</si>
  <si>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</si>
  <si>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</si>
  <si>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</si>
  <si>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</si>
  <si>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</si>
  <si>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</si>
  <si>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</si>
  <si>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</si>
  <si>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</si>
  <si>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</si>
  <si>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</si>
  <si>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</si>
  <si>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</si>
  <si>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</si>
  <si>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</si>
  <si>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</si>
  <si>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</si>
  <si>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</si>
  <si>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</si>
  <si>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</si>
  <si>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</si>
  <si>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</si>
  <si>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</si>
  <si>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</si>
  <si>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</si>
  <si>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</si>
  <si>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</si>
  <si>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</si>
  <si>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</si>
  <si>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</si>
  <si>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</si>
  <si>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</si>
  <si>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</si>
  <si>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</si>
  <si>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</si>
  <si>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</si>
  <si>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</si>
  <si>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</si>
  <si>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</si>
  <si>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</si>
  <si>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</si>
  <si>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</si>
  <si>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</si>
  <si>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</si>
  <si>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</si>
  <si>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</si>
  <si>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</si>
  <si>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</si>
  <si>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</si>
  <si>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</si>
  <si>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</si>
  <si>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</si>
  <si>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</si>
  <si>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</si>
  <si>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</si>
  <si>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</si>
  <si>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</si>
  <si>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</si>
  <si>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</si>
  <si>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</si>
  <si>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</si>
  <si>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</si>
  <si>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</si>
  <si>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</si>
  <si>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</si>
  <si>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</si>
  <si>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</si>
  <si>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</si>
  <si>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</si>
  <si>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</si>
  <si>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</si>
  <si>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</si>
  <si>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</si>
  <si>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</si>
  <si>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</si>
  <si>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</si>
  <si>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</si>
  <si>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</si>
  <si>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</si>
  <si>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</si>
  <si>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</si>
  <si>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</si>
  <si>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</si>
  <si>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</si>
  <si>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</si>
  <si>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</si>
  <si>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</si>
  <si>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</si>
  <si>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</si>
  <si>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</si>
  <si>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</si>
  <si>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</si>
  <si>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</si>
  <si>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</si>
  <si>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</si>
  <si>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</si>
  <si>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</si>
  <si>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</si>
  <si>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</si>
  <si>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</si>
  <si>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</si>
  <si>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</si>
  <si>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</si>
  <si>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</si>
  <si>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</si>
  <si>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</si>
  <si>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</si>
  <si>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</si>
  <si>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</si>
  <si>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</si>
  <si>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</si>
  <si>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</si>
  <si>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</si>
  <si>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</si>
  <si>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</si>
  <si>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</si>
  <si>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</si>
  <si>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</si>
  <si>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</si>
  <si>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</si>
  <si>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</si>
  <si>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</si>
  <si>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</si>
  <si>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</si>
  <si>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</si>
  <si>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</si>
  <si>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</si>
  <si>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</si>
  <si>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</si>
  <si>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</si>
  <si>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</si>
  <si>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</si>
  <si>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</si>
  <si>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</si>
  <si>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</si>
  <si>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</si>
  <si>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</si>
  <si>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</si>
  <si>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</si>
  <si>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</si>
  <si>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</si>
  <si>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</si>
  <si>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</si>
  <si>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</si>
  <si>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</si>
  <si>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</si>
  <si>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</si>
  <si>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</si>
  <si>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</si>
  <si>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</si>
  <si>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</si>
  <si>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</si>
  <si>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</si>
  <si>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</si>
  <si>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</si>
  <si>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</si>
  <si>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</si>
  <si>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</si>
  <si>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</si>
  <si>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</si>
  <si>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</si>
  <si>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</si>
  <si>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</si>
  <si>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</si>
  <si>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</si>
  <si>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</si>
  <si>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</si>
  <si>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</si>
  <si>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</si>
  <si>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</si>
  <si>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</si>
  <si>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</si>
  <si>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</si>
  <si>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</si>
  <si>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</si>
  <si>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</si>
  <si>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</si>
  <si>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</si>
  <si>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</si>
  <si>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</si>
  <si>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</si>
  <si>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</si>
  <si>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</si>
  <si>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</si>
  <si>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</si>
  <si>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</si>
  <si>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</si>
  <si>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</si>
  <si>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</si>
  <si>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</si>
  <si>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</si>
  <si>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</si>
  <si>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</si>
  <si>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</si>
  <si>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</si>
  <si>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</si>
  <si>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</si>
  <si>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</si>
  <si>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</si>
  <si>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</si>
  <si>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</si>
  <si>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</si>
  <si>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</si>
  <si>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</si>
  <si>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</si>
  <si>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</si>
  <si>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</si>
  <si>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</si>
  <si>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</si>
  <si>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</si>
  <si>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</si>
  <si>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</si>
  <si>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</si>
  <si>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</si>
  <si>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</si>
  <si>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</si>
  <si>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</si>
  <si>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</si>
  <si>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</si>
  <si>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</si>
  <si>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</si>
  <si>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</si>
  <si>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</si>
  <si>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</si>
  <si>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</si>
  <si>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</si>
  <si>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</si>
  <si>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</si>
  <si>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</si>
  <si>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</si>
  <si>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</si>
  <si>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</si>
  <si>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</si>
  <si>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</si>
  <si>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</si>
  <si>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</si>
  <si>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</si>
  <si>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</si>
  <si>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</si>
  <si>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</si>
  <si>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</si>
  <si>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</si>
  <si>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</si>
  <si>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</si>
  <si>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</si>
  <si>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</si>
  <si>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</si>
  <si>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</si>
  <si>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</si>
  <si>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</si>
  <si>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</si>
  <si>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</si>
  <si>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</si>
  <si>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</si>
  <si>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</si>
  <si>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</si>
  <si>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</si>
  <si>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</si>
  <si>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</si>
  <si>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</si>
  <si>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</si>
  <si>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</si>
  <si>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</si>
  <si>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</si>
  <si>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</si>
  <si>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</si>
  <si>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</si>
  <si>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</si>
  <si>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</si>
  <si>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</si>
  <si>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</si>
  <si>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</si>
  <si>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</si>
  <si>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</si>
  <si>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</si>
  <si>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</si>
  <si>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</si>
  <si>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</si>
  <si>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</si>
  <si>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</si>
  <si>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</si>
  <si>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</si>
  <si>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</si>
  <si>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</si>
  <si>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</si>
  <si>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</si>
  <si>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</si>
  <si>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</si>
  <si>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</si>
  <si>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</si>
  <si>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</si>
  <si>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</si>
  <si>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</si>
  <si>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</si>
  <si>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</si>
  <si>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</si>
  <si>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</si>
  <si>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</si>
  <si>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</si>
  <si>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</si>
  <si>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</si>
  <si>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</si>
  <si>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</si>
  <si>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</si>
  <si>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</si>
  <si>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</si>
  <si>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</si>
  <si>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</si>
  <si>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</si>
  <si>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</si>
  <si>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</si>
  <si>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</si>
  <si>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</si>
  <si>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</si>
  <si>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</si>
  <si>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</si>
  <si>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</si>
  <si>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</si>
  <si>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</si>
  <si>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</si>
  <si>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</si>
  <si>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</si>
  <si>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</si>
  <si>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</si>
  <si>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</si>
  <si>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</si>
  <si>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</si>
  <si>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</si>
  <si>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</si>
  <si>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</si>
  <si>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</si>
  <si>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</si>
  <si>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</si>
  <si>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</si>
  <si>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</si>
  <si>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</si>
  <si>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</si>
  <si>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</si>
  <si>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</si>
  <si>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</si>
  <si>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</si>
  <si>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</si>
  <si>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</si>
  <si>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</si>
  <si>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</si>
  <si>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</si>
  <si>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</si>
  <si>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</si>
  <si>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</si>
  <si>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</si>
  <si>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</si>
  <si>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</si>
  <si>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</si>
  <si>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</si>
  <si>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</si>
  <si>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</si>
  <si>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</si>
  <si>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</si>
  <si>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</si>
  <si>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</si>
  <si>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</si>
  <si>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</si>
  <si>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</si>
  <si>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</si>
  <si>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</si>
  <si>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</si>
  <si>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</si>
  <si>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</si>
  <si>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</si>
  <si>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</si>
  <si>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</si>
  <si>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</si>
  <si>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</si>
  <si>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</si>
  <si>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</si>
  <si>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</si>
  <si>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</si>
  <si>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</si>
  <si>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</si>
  <si>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</si>
  <si>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</si>
  <si>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</si>
  <si>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</si>
  <si>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</si>
  <si>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</si>
  <si>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</si>
  <si>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</si>
  <si>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</si>
  <si>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</si>
  <si>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</si>
  <si>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</si>
  <si>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</si>
  <si>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</si>
  <si>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</si>
  <si>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</si>
  <si>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</si>
  <si>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</si>
  <si>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</si>
  <si>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</si>
  <si>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</si>
  <si>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</si>
  <si>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</si>
  <si>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</si>
  <si>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</si>
  <si>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</si>
  <si>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</si>
  <si>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</si>
  <si>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</si>
  <si>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</si>
  <si>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</si>
  <si>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</si>
  <si>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</si>
  <si>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</si>
  <si>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</si>
  <si>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</si>
  <si>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</si>
  <si>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</si>
  <si>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</si>
  <si>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</si>
  <si>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</si>
  <si>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</si>
  <si>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</si>
  <si>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</si>
  <si>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</si>
  <si>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</si>
  <si>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</si>
  <si>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</si>
  <si>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</si>
  <si>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</si>
  <si>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</si>
  <si>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</si>
  <si>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</si>
  <si>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</si>
  <si>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</si>
  <si>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</si>
  <si>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</si>
  <si>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</si>
  <si>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</si>
  <si>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</si>
  <si>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</si>
  <si>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</si>
  <si>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</si>
  <si>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</si>
  <si>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</si>
  <si>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</si>
  <si>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</si>
  <si>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</si>
  <si>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</si>
  <si>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</si>
  <si>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</si>
  <si>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</si>
  <si>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</si>
  <si>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</si>
  <si>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</si>
  <si>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</si>
  <si>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</si>
  <si>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</si>
  <si>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</si>
  <si>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</si>
  <si>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</si>
  <si>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</si>
  <si>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</si>
  <si>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</si>
  <si>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</si>
  <si>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</si>
  <si>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</si>
  <si>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</si>
  <si>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</si>
  <si>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</si>
  <si>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</si>
  <si>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</si>
  <si>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</si>
  <si>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</si>
  <si>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</si>
  <si>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</si>
  <si>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</si>
  <si>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</si>
  <si>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</si>
  <si>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</si>
  <si>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</si>
  <si>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</si>
  <si>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</si>
  <si>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</si>
  <si>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</si>
  <si>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</si>
  <si>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</si>
  <si>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</si>
  <si>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</si>
  <si>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</si>
  <si>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</si>
  <si>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</si>
  <si>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</si>
  <si>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</si>
  <si>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</si>
  <si>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</si>
  <si>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</si>
  <si>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</si>
  <si>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</si>
  <si>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</si>
  <si>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</si>
  <si>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</si>
  <si>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</si>
  <si>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</si>
  <si>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</si>
  <si>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</si>
  <si>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</si>
  <si>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</si>
  <si>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</si>
  <si>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</si>
  <si>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</si>
  <si>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</si>
  <si>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</si>
  <si>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</si>
  <si>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</si>
  <si>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</si>
  <si>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</si>
  <si>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</si>
  <si>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</si>
  <si>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</si>
  <si>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</si>
  <si>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</si>
  <si>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</si>
  <si>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</si>
  <si>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</si>
  <si>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</si>
  <si>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</si>
  <si>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</si>
  <si>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</si>
  <si>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</si>
  <si>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</si>
  <si>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</si>
  <si>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</si>
  <si>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</si>
  <si>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</si>
  <si>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</si>
  <si>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</si>
  <si>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</si>
  <si>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</si>
  <si>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</si>
  <si>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</si>
  <si>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</si>
  <si>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</si>
  <si>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</si>
  <si>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</si>
  <si>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</si>
  <si>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</si>
  <si>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</si>
  <si>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</si>
  <si>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</si>
  <si>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</si>
  <si>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</si>
  <si>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</si>
  <si>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</si>
  <si>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</si>
  <si>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</si>
  <si>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</si>
  <si>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</si>
  <si>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</si>
  <si>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</si>
  <si>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</si>
  <si>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</si>
  <si>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</si>
  <si>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</si>
  <si>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</si>
  <si>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</si>
  <si>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</si>
  <si>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</si>
  <si>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</si>
  <si>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</si>
  <si>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</si>
  <si>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</si>
  <si>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</si>
  <si>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</si>
  <si>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</si>
  <si>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</si>
  <si>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</si>
  <si>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</si>
  <si>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</si>
  <si>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</si>
  <si>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</si>
  <si>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</si>
  <si>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</si>
  <si>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</si>
  <si>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</si>
  <si>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</si>
  <si>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</si>
  <si>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</si>
  <si>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</si>
  <si>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</si>
  <si>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</si>
  <si>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</si>
  <si>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</si>
  <si>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</si>
  <si>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</si>
  <si>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</si>
  <si>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</si>
  <si>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</si>
  <si>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</si>
  <si>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</si>
  <si>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</si>
  <si>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</si>
  <si>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</si>
  <si>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</si>
  <si>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</si>
  <si>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</si>
  <si>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</si>
  <si>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</si>
  <si>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</si>
  <si>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</si>
  <si>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</si>
  <si>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</si>
  <si>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</si>
  <si>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</si>
  <si>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</si>
  <si>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</si>
  <si>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</si>
  <si>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</si>
  <si>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</si>
  <si>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</si>
  <si>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</si>
  <si>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</si>
  <si>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</si>
  <si>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</si>
  <si>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</si>
  <si>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</si>
  <si>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</si>
  <si>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</si>
  <si>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</si>
  <si>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</si>
  <si>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</si>
  <si>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</si>
  <si>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</si>
  <si>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</si>
  <si>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</si>
  <si>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</si>
  <si>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</si>
  <si>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</si>
  <si>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</si>
  <si>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</si>
  <si>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</si>
  <si>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</si>
  <si>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</si>
  <si>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</si>
  <si>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</si>
  <si>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</si>
  <si>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</si>
  <si>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</si>
  <si>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</si>
  <si>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</si>
  <si>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</si>
  <si>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</si>
  <si>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</si>
  <si>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</si>
  <si>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</si>
  <si>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</si>
  <si>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</si>
  <si>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</si>
  <si>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</si>
  <si>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</si>
  <si>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</si>
  <si>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</si>
  <si>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</si>
  <si>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</si>
  <si>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</si>
  <si>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</si>
  <si>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</si>
  <si>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</si>
  <si>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</si>
  <si>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</si>
  <si>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</si>
  <si>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</si>
  <si>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</si>
  <si>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</si>
  <si>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</si>
  <si>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</si>
  <si>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</si>
  <si>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</si>
  <si>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</si>
  <si>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</si>
  <si>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</si>
  <si>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</si>
  <si>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</si>
  <si>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</si>
  <si>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</si>
  <si>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</si>
  <si>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</si>
  <si>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</si>
  <si>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</si>
  <si>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</si>
  <si>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</si>
  <si>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</si>
  <si>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</si>
  <si>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</si>
  <si>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</si>
  <si>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</si>
  <si>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</si>
  <si>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</si>
  <si>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</si>
  <si>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</si>
  <si>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</si>
  <si>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</si>
  <si>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</si>
  <si>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</si>
  <si>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</si>
  <si>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</si>
  <si>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</si>
  <si>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</si>
  <si>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</si>
  <si>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</si>
  <si>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</si>
  <si>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</si>
  <si>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</si>
  <si>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</si>
  <si>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</si>
  <si>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</si>
  <si>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</si>
  <si>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</si>
  <si>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</si>
  <si>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</si>
  <si>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</si>
  <si>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</si>
  <si>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</si>
  <si>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</si>
  <si>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</si>
  <si>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</si>
  <si>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</si>
  <si>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</si>
  <si>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</si>
  <si>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</si>
  <si>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</si>
  <si>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</si>
  <si>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</si>
  <si>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</si>
  <si>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</si>
  <si>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</si>
  <si>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</si>
  <si>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</si>
  <si>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</si>
  <si>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</si>
  <si>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</si>
  <si>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</si>
  <si>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</si>
  <si>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</si>
  <si>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</si>
  <si>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</si>
  <si>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</si>
  <si>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</si>
  <si>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</si>
  <si>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</si>
  <si>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</si>
  <si>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</si>
  <si>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</si>
  <si>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</si>
  <si>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</si>
  <si>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</si>
  <si>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</si>
  <si>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</si>
  <si>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</si>
  <si>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</si>
  <si>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</si>
  <si>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</si>
  <si>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</si>
  <si>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</si>
  <si>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</si>
  <si>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</si>
  <si>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</si>
  <si>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</si>
  <si>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</si>
  <si>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</si>
  <si>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</si>
  <si>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</si>
  <si>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</si>
  <si>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</si>
  <si>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</si>
  <si>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</si>
  <si>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</si>
  <si>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</si>
  <si>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</si>
  <si>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</si>
  <si>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</si>
  <si>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</si>
  <si>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</si>
  <si>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</si>
  <si>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</si>
  <si>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</si>
  <si>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</si>
  <si>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</si>
  <si>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</si>
  <si>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</si>
  <si>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</si>
  <si>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</si>
  <si>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</si>
  <si>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</si>
  <si>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</si>
  <si>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</si>
  <si>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</si>
  <si>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</si>
  <si>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</si>
  <si>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</si>
  <si>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</si>
  <si>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</si>
  <si>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</si>
  <si>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</si>
  <si>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</si>
  <si>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</si>
  <si>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</si>
  <si>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</si>
  <si>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</si>
  <si>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</si>
  <si>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</si>
  <si>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</si>
  <si>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</si>
  <si>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</si>
  <si>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</si>
  <si>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</si>
  <si>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</si>
  <si>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</si>
  <si>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</si>
  <si>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</si>
  <si>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</si>
  <si>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</si>
  <si>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</si>
  <si>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</si>
  <si>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</si>
  <si>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</si>
  <si>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</si>
  <si>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</si>
  <si>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</si>
  <si>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</si>
  <si>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</si>
  <si>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</si>
  <si>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</si>
  <si>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</si>
  <si>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</si>
  <si>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</si>
  <si>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</si>
  <si>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</si>
  <si>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</si>
  <si>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</si>
  <si>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</si>
  <si>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</si>
  <si>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</si>
  <si>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</si>
  <si>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</si>
  <si>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</si>
  <si>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</si>
  <si>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</si>
  <si>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</si>
  <si>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</si>
  <si>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</si>
  <si>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</si>
  <si>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</si>
  <si>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</si>
  <si>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</si>
  <si>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</si>
  <si>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</si>
  <si>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</si>
  <si>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</si>
  <si>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</si>
  <si>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</si>
  <si>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</si>
  <si>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</si>
  <si>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</si>
  <si>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</si>
  <si>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</si>
  <si>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</si>
  <si>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</si>
  <si>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</si>
  <si>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</si>
  <si>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</si>
  <si>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</si>
  <si>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</si>
  <si>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</si>
  <si>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</si>
  <si>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</si>
  <si>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</si>
  <si>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</si>
  <si>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</si>
  <si>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</si>
  <si>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</si>
  <si>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</si>
  <si>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</si>
  <si>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</si>
  <si>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</si>
  <si>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</si>
  <si>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</si>
  <si>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</si>
  <si>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</si>
  <si>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</si>
  <si>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</si>
  <si>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</si>
  <si>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</si>
  <si>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</si>
  <si>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</si>
  <si>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</si>
  <si>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</si>
  <si>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</si>
  <si>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</si>
  <si>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</si>
  <si>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</si>
  <si>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</si>
  <si>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</si>
  <si>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</si>
  <si>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</si>
  <si>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</si>
  <si>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</si>
  <si>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</si>
  <si>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</si>
  <si>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</si>
  <si>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</si>
  <si>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</si>
  <si>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</si>
  <si>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</si>
  <si>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</si>
  <si>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</si>
  <si>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</si>
  <si>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</si>
  <si>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</si>
  <si>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</si>
  <si>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</si>
  <si>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</si>
  <si>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</si>
  <si>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</si>
  <si>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</si>
  <si>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</si>
  <si>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</si>
  <si>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</si>
  <si>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</si>
  <si>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</si>
  <si>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</si>
  <si>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</si>
  <si>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</si>
  <si>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</si>
  <si>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</si>
  <si>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</si>
  <si>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</si>
  <si>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</si>
  <si>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</si>
  <si>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</si>
  <si>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</si>
  <si>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</si>
  <si>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</si>
  <si>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</si>
  <si>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</si>
  <si>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</si>
  <si>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</si>
  <si>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</si>
  <si>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</si>
  <si>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</si>
  <si>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</si>
  <si>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</si>
  <si>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</si>
  <si>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</si>
  <si>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</si>
  <si>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</si>
  <si>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</si>
  <si>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</si>
  <si>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</si>
  <si>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</si>
  <si>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</si>
  <si>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</si>
  <si>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</si>
  <si>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</si>
  <si>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</si>
  <si>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</si>
  <si>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</si>
  <si>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</si>
  <si>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</si>
  <si>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</si>
  <si>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</si>
  <si>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</si>
  <si>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</si>
  <si>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</si>
  <si>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</si>
  <si>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</si>
  <si>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</si>
  <si>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</si>
  <si>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</si>
  <si>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</si>
  <si>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</si>
  <si>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</si>
  <si>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</si>
  <si>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</si>
  <si>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</si>
  <si>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</si>
  <si>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</si>
  <si>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</si>
  <si>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</si>
  <si>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</si>
  <si>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</si>
  <si>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</si>
  <si>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</si>
  <si>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</si>
  <si>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</si>
  <si>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</si>
  <si>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</si>
  <si>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</si>
  <si>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</si>
  <si>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</si>
  <si>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</si>
  <si>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</si>
  <si>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</si>
  <si>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</si>
  <si>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</si>
  <si>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</si>
  <si>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</si>
  <si>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</si>
  <si>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</si>
  <si>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</si>
  <si>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</si>
  <si>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</si>
  <si>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</si>
  <si>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</si>
  <si>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</si>
  <si>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</si>
  <si>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</si>
  <si>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</si>
  <si>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</si>
  <si>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</si>
  <si>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</si>
  <si>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</si>
  <si>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</si>
  <si>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</si>
  <si>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</si>
  <si>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</si>
  <si>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</si>
  <si>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</si>
  <si>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</si>
  <si>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</si>
  <si>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</si>
  <si>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</si>
  <si>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</si>
  <si>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</si>
  <si>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</si>
  <si>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</si>
  <si>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</si>
  <si>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</si>
  <si>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</si>
  <si>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</si>
  <si>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</si>
  <si>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</si>
  <si>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</si>
  <si>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</si>
  <si>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</si>
  <si>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</si>
  <si>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</si>
  <si>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</si>
  <si>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</si>
  <si>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</si>
  <si>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</si>
  <si>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</si>
  <si>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</si>
  <si>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</si>
  <si>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</si>
  <si>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</si>
  <si>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</si>
  <si>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</si>
  <si>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</si>
  <si>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</si>
  <si>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</si>
  <si>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</si>
  <si>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</si>
  <si>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</si>
  <si>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</si>
  <si>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</si>
  <si>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</si>
  <si>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</si>
  <si>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</si>
  <si>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</si>
  <si>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</si>
  <si>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</si>
  <si>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</si>
  <si>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</si>
  <si>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</si>
  <si>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</si>
  <si>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</si>
  <si>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</si>
  <si>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</si>
  <si>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</si>
  <si>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</si>
  <si>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</si>
  <si>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</si>
  <si>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</si>
  <si>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</si>
  <si>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</si>
  <si>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</si>
  <si>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</si>
  <si>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</si>
  <si>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</si>
  <si>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</si>
  <si>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</si>
  <si>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</si>
  <si>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</si>
  <si>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</si>
  <si>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</si>
  <si>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</si>
  <si>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</si>
  <si>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</si>
  <si>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</si>
  <si>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</si>
  <si>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</si>
  <si>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</si>
  <si>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</si>
  <si>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</si>
  <si>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</si>
  <si>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</si>
  <si>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</si>
  <si>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</si>
  <si>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</si>
  <si>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</si>
  <si>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</si>
  <si>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</si>
  <si>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</si>
  <si>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</si>
  <si>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</si>
  <si>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</si>
  <si>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</si>
  <si>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</si>
  <si>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</si>
  <si>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</si>
  <si>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</si>
  <si>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</si>
  <si>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</si>
  <si>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</si>
  <si>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</si>
  <si>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</si>
  <si>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</si>
  <si>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</si>
  <si>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</si>
  <si>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</si>
  <si>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</si>
  <si>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</si>
  <si>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</si>
  <si>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</si>
  <si>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</si>
  <si>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</si>
  <si>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</si>
  <si>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</si>
  <si>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</si>
  <si>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</si>
  <si>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</si>
  <si>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</si>
  <si>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</si>
  <si>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</si>
  <si>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</si>
  <si>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</si>
  <si>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</si>
  <si>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</si>
  <si>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</si>
  <si>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</si>
  <si>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</si>
  <si>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</si>
  <si>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</si>
  <si>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</si>
  <si>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</si>
  <si>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</si>
  <si>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</si>
  <si>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</si>
  <si>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</si>
  <si>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</si>
  <si>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</si>
  <si>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</si>
  <si>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</si>
  <si>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</si>
  <si>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</si>
  <si>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</si>
  <si>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</si>
  <si>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</si>
  <si>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</si>
  <si>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</si>
  <si>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</si>
  <si>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</si>
  <si>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</si>
  <si>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</si>
  <si>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</si>
  <si>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</si>
  <si>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</si>
  <si>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</si>
  <si>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</si>
  <si>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</si>
  <si>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</si>
  <si>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</si>
  <si>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</si>
  <si>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</si>
  <si>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</si>
  <si>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</si>
  <si>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</si>
  <si>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</si>
  <si>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</si>
  <si>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</si>
  <si>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</si>
  <si>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</si>
  <si>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</si>
  <si>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</si>
  <si>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</si>
  <si>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</si>
  <si>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</si>
  <si>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</si>
  <si>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</si>
  <si>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</si>
  <si>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</si>
  <si>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</si>
  <si>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</si>
  <si>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</si>
  <si>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</si>
  <si>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</si>
  <si>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</si>
  <si>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</si>
  <si>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</si>
  <si>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</si>
  <si>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</si>
  <si>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</si>
  <si>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</si>
  <si>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</si>
  <si>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</si>
  <si>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</si>
  <si>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</si>
  <si>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</si>
  <si>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</si>
  <si>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</si>
  <si>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</si>
  <si>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</si>
  <si>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</si>
  <si>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</si>
  <si>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</si>
  <si>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</si>
  <si>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</si>
  <si>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</si>
  <si>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</si>
  <si>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</si>
  <si>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</si>
  <si>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</si>
  <si>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</si>
  <si>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</si>
  <si>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</si>
  <si>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</si>
  <si>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</si>
  <si>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</si>
  <si>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</si>
  <si>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</si>
  <si>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</si>
  <si>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</si>
  <si>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</si>
  <si>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</si>
  <si>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</si>
  <si>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</si>
  <si>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</si>
  <si>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</si>
  <si>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</si>
  <si>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</si>
  <si>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</si>
  <si>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</si>
  <si>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</si>
  <si>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</si>
  <si>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</si>
  <si>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</si>
  <si>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</si>
  <si>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</si>
  <si>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</si>
  <si>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</si>
  <si>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</si>
  <si>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</si>
  <si>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</si>
  <si>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</si>
  <si>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</si>
  <si>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</si>
  <si>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</si>
  <si>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</si>
  <si>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</si>
  <si>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</si>
  <si>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</si>
  <si>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</si>
  <si>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</si>
  <si>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</si>
  <si>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</si>
  <si>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</si>
  <si>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</si>
  <si>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</si>
  <si>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</si>
  <si>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</si>
  <si>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</si>
  <si>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</si>
  <si>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</si>
  <si>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</si>
  <si>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</si>
  <si>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</si>
  <si>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</si>
  <si>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</si>
  <si>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</si>
  <si>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</si>
  <si>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</si>
  <si>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</si>
  <si>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</si>
  <si>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</si>
  <si>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</si>
  <si>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</si>
  <si>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</si>
  <si>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</si>
  <si>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</si>
  <si>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</si>
  <si>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</si>
  <si>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</si>
  <si>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</si>
  <si>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</si>
  <si>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</si>
  <si>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</si>
  <si>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</si>
  <si>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</si>
  <si>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</si>
  <si>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</si>
  <si>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</si>
  <si>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</si>
  <si>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</si>
  <si>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</si>
  <si>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</si>
  <si>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</si>
  <si>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</si>
  <si>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</si>
  <si>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</si>
  <si>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</si>
  <si>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</si>
  <si>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</si>
  <si>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</si>
  <si>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</si>
  <si>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</si>
  <si>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</si>
  <si>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</si>
  <si>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</si>
  <si>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</si>
  <si>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</si>
  <si>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</si>
  <si>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</si>
  <si>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</si>
  <si>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</si>
  <si>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</si>
  <si>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</si>
  <si>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</si>
  <si>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</si>
  <si>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</si>
  <si>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</si>
  <si>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</si>
  <si>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</si>
  <si>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</si>
  <si>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</si>
  <si>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</si>
  <si>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</si>
  <si>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</si>
  <si>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</si>
  <si>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</si>
  <si>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</si>
  <si>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</si>
  <si>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</si>
  <si>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</si>
  <si>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</si>
  <si>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</si>
  <si>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</si>
  <si>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</si>
  <si>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</si>
  <si>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</si>
  <si>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</si>
  <si>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</si>
  <si>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</si>
  <si>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</si>
  <si>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</si>
  <si>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</si>
  <si>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</si>
  <si>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</si>
  <si>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</si>
  <si>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</si>
  <si>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</si>
  <si>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</si>
  <si>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</si>
  <si>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</si>
  <si>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</si>
  <si>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</si>
  <si>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</si>
  <si>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</si>
  <si>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</si>
  <si>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</si>
  <si>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</si>
  <si>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</si>
  <si>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</si>
  <si>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</si>
  <si>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</si>
  <si>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</si>
  <si>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</si>
  <si>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</si>
  <si>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</si>
  <si>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</si>
  <si>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</si>
  <si>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</si>
  <si>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</si>
  <si>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</si>
  <si>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</si>
  <si>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</si>
  <si>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</si>
  <si>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</si>
  <si>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</si>
  <si>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</si>
  <si>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</si>
  <si>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</si>
  <si>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</si>
  <si>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</si>
  <si>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</si>
  <si>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</si>
  <si>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</si>
  <si>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</si>
  <si>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</si>
  <si>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</si>
  <si>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</si>
  <si>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</si>
  <si>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</si>
  <si>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</si>
  <si>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</si>
  <si>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</si>
  <si>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</si>
  <si>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</si>
  <si>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</si>
  <si>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</si>
  <si>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</si>
  <si>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</si>
  <si>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</si>
  <si>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</si>
  <si>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</si>
  <si>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</si>
  <si>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</si>
  <si>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</si>
  <si>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</si>
  <si>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</si>
  <si>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</si>
  <si>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</si>
  <si>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</si>
  <si>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</si>
  <si>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</si>
  <si>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</si>
  <si>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</si>
  <si>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</si>
  <si>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</si>
  <si>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</si>
  <si>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</si>
  <si>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</si>
  <si>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</si>
  <si>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</si>
  <si>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</si>
  <si>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</si>
  <si>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</si>
  <si>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</si>
  <si>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</si>
  <si>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</si>
  <si>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</si>
  <si>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</si>
  <si>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</si>
  <si>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</si>
  <si>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</si>
  <si>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</si>
  <si>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</si>
  <si>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</si>
  <si>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</si>
  <si>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</si>
  <si>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</si>
  <si>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</si>
  <si>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</si>
  <si>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</si>
  <si>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</si>
  <si>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</si>
  <si>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</si>
  <si>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</si>
  <si>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</si>
  <si>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</si>
  <si>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</si>
  <si>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</si>
  <si>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</si>
  <si>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</si>
  <si>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</si>
  <si>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</si>
  <si>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</si>
  <si>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</si>
  <si>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</si>
  <si>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</si>
  <si>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</si>
  <si>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</si>
  <si>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</si>
  <si>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</si>
  <si>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</si>
  <si>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</si>
  <si>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</si>
  <si>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</si>
  <si>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</si>
  <si>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</si>
  <si>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</si>
  <si>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</si>
  <si>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</si>
  <si>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</si>
  <si>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</si>
  <si>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</si>
  <si>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</si>
  <si>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</si>
  <si>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</si>
  <si>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</si>
  <si>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</si>
  <si>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</si>
  <si>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</si>
  <si>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</si>
  <si>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</si>
  <si>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</si>
  <si>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</si>
  <si>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</si>
  <si>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</si>
  <si>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</si>
  <si>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</si>
  <si>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</si>
  <si>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</si>
  <si>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</si>
  <si>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</si>
  <si>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</si>
  <si>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</si>
  <si>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</si>
  <si>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</si>
  <si>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</si>
  <si>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</si>
  <si>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</si>
  <si>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</si>
  <si>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</si>
  <si>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</si>
  <si>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</si>
  <si>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</si>
  <si>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</si>
  <si>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</si>
  <si>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</si>
  <si>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</si>
  <si>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</si>
  <si>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</si>
  <si>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</si>
  <si>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</si>
  <si>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</si>
  <si>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</si>
  <si>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</si>
  <si>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</si>
  <si>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</si>
  <si>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</si>
  <si>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</si>
  <si>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</si>
  <si>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</si>
  <si>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</si>
  <si>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</si>
  <si>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</si>
  <si>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</si>
  <si>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</si>
  <si>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</si>
  <si>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</si>
  <si>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</si>
  <si>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</si>
  <si>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</si>
  <si>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</si>
  <si>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</si>
  <si>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</si>
  <si>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</si>
  <si>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</si>
  <si>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</si>
  <si>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</si>
  <si>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</si>
  <si>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</si>
  <si>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</si>
  <si>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</si>
  <si>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</si>
  <si>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</si>
  <si>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</si>
  <si>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</si>
  <si>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</si>
  <si>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</si>
  <si>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</si>
  <si>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</si>
  <si>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</si>
  <si>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</si>
  <si>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</si>
  <si>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</si>
  <si>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</si>
  <si>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</si>
  <si>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</si>
  <si>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</si>
  <si>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</si>
  <si>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</si>
  <si>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</si>
  <si>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</si>
  <si>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</si>
  <si>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</si>
  <si>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</si>
  <si>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</si>
  <si>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</si>
  <si>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</si>
  <si>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</si>
  <si>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</si>
  <si>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</si>
  <si>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</si>
  <si>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</si>
  <si>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</si>
  <si>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</si>
  <si>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</si>
  <si>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</si>
  <si>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</si>
  <si>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</si>
  <si>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</si>
  <si>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</si>
  <si>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</si>
  <si>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</si>
  <si>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</si>
  <si>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</si>
  <si>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</si>
  <si>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</si>
  <si>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</si>
  <si>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</si>
  <si>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</si>
  <si>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</si>
  <si>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</si>
  <si>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</si>
  <si>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</si>
  <si>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</si>
  <si>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</si>
  <si>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</si>
  <si>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</si>
  <si>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</si>
  <si>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</si>
  <si>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</si>
  <si>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</si>
  <si>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</si>
  <si>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</si>
  <si>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</si>
  <si>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</si>
  <si>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</si>
  <si>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</si>
  <si>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</si>
  <si>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</si>
  <si>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</si>
  <si>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</si>
  <si>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</si>
  <si>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</si>
  <si>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</si>
  <si>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</si>
  <si>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</si>
  <si>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</si>
  <si>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</si>
  <si>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</si>
  <si>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</si>
  <si>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</si>
  <si>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</si>
  <si>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</si>
  <si>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</si>
  <si>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</si>
  <si>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</si>
  <si>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</si>
  <si>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</si>
  <si>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</si>
  <si>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</si>
  <si>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</si>
  <si>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</si>
  <si>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</si>
  <si>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</si>
  <si>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</si>
  <si>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</si>
  <si>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</si>
  <si>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</si>
  <si>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</si>
  <si>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</si>
  <si>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</si>
  <si>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</si>
  <si>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</si>
  <si>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</si>
  <si>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</si>
  <si>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</si>
  <si>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</si>
  <si>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</si>
  <si>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</si>
  <si>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</si>
  <si>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</si>
  <si>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</si>
  <si>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</si>
  <si>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</si>
  <si>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</si>
  <si>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</si>
  <si>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</si>
  <si>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</si>
  <si>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</si>
  <si>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</si>
  <si>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</si>
  <si>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</si>
  <si>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</si>
  <si>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</si>
  <si>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</si>
  <si>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</si>
  <si>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</si>
  <si>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</si>
  <si>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</si>
  <si>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</si>
  <si>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</si>
  <si>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</si>
  <si>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</si>
  <si>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</si>
  <si>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</si>
  <si>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</si>
  <si>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</si>
  <si>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</si>
  <si>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</si>
  <si>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</si>
  <si>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</si>
  <si>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</si>
  <si>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</si>
  <si>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</si>
  <si>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</si>
  <si>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</si>
  <si>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</si>
  <si>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</si>
  <si>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</si>
  <si>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</si>
  <si>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</si>
  <si>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</si>
  <si>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</si>
  <si>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</si>
  <si>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</si>
  <si>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</si>
  <si>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</si>
  <si>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</si>
  <si>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</si>
  <si>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</si>
  <si>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</si>
  <si>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</si>
  <si>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</si>
  <si>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</si>
  <si>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</si>
  <si>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</si>
  <si>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</si>
  <si>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</si>
  <si>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</si>
  <si>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</si>
  <si>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</si>
  <si>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</si>
  <si>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</si>
  <si>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</si>
  <si>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</si>
  <si>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</si>
  <si>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</si>
  <si>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</si>
  <si>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</si>
  <si>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</si>
  <si>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</si>
  <si>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</si>
  <si>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</si>
  <si>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</si>
  <si>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</si>
  <si>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</si>
  <si>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</si>
  <si>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</si>
  <si>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</si>
  <si>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</si>
  <si>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</si>
  <si>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</si>
  <si>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</si>
  <si>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</si>
  <si>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</si>
  <si>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</si>
  <si>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</si>
  <si>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</si>
  <si>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</si>
  <si>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</si>
  <si>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</si>
  <si>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</si>
  <si>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</si>
  <si>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</si>
  <si>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</si>
  <si>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</si>
  <si>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</si>
  <si>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</si>
  <si>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</si>
  <si>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</si>
  <si>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</si>
  <si>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</si>
  <si>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</si>
  <si>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</si>
  <si>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</si>
  <si>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</si>
  <si>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</si>
  <si>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</si>
  <si>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</si>
  <si>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</si>
  <si>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</si>
  <si>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</si>
  <si>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</si>
  <si>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</si>
  <si>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</si>
  <si>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</si>
  <si>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</si>
  <si>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</si>
  <si>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</si>
  <si>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</si>
  <si>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</si>
  <si>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</si>
  <si>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</si>
  <si>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</si>
  <si>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</si>
  <si>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</si>
  <si>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</si>
  <si>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</si>
  <si>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</si>
  <si>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</si>
  <si>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</si>
  <si>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</si>
  <si>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</si>
  <si>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</si>
  <si>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</si>
  <si>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</si>
  <si>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</si>
  <si>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</si>
  <si>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</si>
  <si>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</si>
  <si>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</si>
  <si>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</si>
  <si>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</si>
  <si>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</si>
  <si>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</si>
  <si>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</si>
  <si>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</si>
  <si>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</si>
  <si>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</si>
  <si>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</si>
  <si>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</si>
  <si>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</si>
  <si>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</si>
  <si>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</si>
  <si>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</si>
  <si>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</si>
  <si>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</si>
  <si>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</si>
  <si>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</si>
  <si>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</si>
  <si>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</si>
  <si>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</si>
  <si>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</si>
  <si>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</si>
  <si>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</si>
  <si>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</si>
  <si>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</si>
  <si>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</si>
  <si>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</si>
  <si>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</si>
  <si>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</si>
  <si>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</si>
  <si>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</si>
  <si>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</si>
  <si>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</si>
  <si>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</si>
  <si>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</si>
  <si>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</si>
  <si>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</si>
  <si>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</si>
  <si>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</si>
  <si>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</si>
  <si>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</si>
  <si>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</si>
  <si>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</si>
  <si>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</si>
  <si>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</si>
  <si>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</si>
  <si>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</si>
  <si>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</si>
  <si>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</si>
  <si>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</si>
  <si>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</si>
  <si>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</si>
  <si>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</si>
  <si>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</si>
  <si>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</si>
  <si>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</si>
  <si>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</si>
  <si>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</si>
  <si>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</si>
  <si>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</si>
  <si>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</si>
  <si>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</si>
  <si>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</si>
  <si>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</si>
  <si>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</si>
  <si>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</si>
  <si>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</si>
  <si>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</si>
  <si>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</si>
  <si>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</si>
  <si>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</si>
  <si>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</si>
  <si>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</si>
  <si>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</si>
  <si>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</si>
  <si>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</si>
  <si>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</si>
  <si>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</si>
  <si>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</si>
  <si>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</si>
  <si>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</si>
  <si>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</si>
  <si>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</si>
  <si>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</si>
  <si>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</si>
  <si>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</si>
  <si>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</si>
  <si>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</si>
  <si>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</si>
  <si>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</si>
  <si>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</si>
  <si>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</si>
  <si>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</si>
  <si>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</si>
  <si>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</si>
  <si>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</si>
  <si>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</si>
  <si>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</si>
  <si>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</si>
  <si>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</si>
  <si>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</si>
  <si>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</si>
  <si>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</si>
  <si>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</si>
  <si>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</si>
  <si>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</si>
  <si>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</si>
  <si>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</si>
  <si>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</si>
  <si>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</si>
  <si>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</si>
  <si>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</si>
  <si>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</si>
  <si>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</si>
  <si>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</si>
  <si>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</si>
  <si>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</si>
  <si>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</si>
  <si>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</si>
  <si>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</si>
  <si>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</si>
  <si>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</si>
  <si>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</si>
  <si>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</si>
  <si>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</si>
  <si>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</si>
  <si>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</si>
  <si>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</si>
  <si>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</si>
  <si>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</si>
  <si>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</si>
  <si>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</si>
  <si>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</si>
  <si>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</si>
  <si>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</si>
  <si>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</si>
  <si>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</si>
  <si>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</si>
  <si>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</si>
  <si>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</si>
  <si>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</si>
  <si>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</si>
  <si>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</si>
  <si>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</si>
  <si>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</si>
  <si>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</si>
  <si>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</si>
  <si>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</si>
  <si>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</si>
  <si>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</si>
  <si>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</si>
  <si>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</si>
  <si>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</si>
  <si>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</si>
  <si>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</si>
  <si>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</si>
  <si>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</si>
  <si>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</si>
  <si>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</si>
  <si>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</si>
  <si>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</si>
  <si>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</si>
  <si>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</si>
  <si>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</si>
  <si>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</si>
  <si>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</si>
  <si>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</si>
  <si>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</si>
  <si>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</si>
  <si>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</si>
  <si>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</si>
  <si>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</si>
  <si>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</si>
  <si>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</si>
  <si>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</si>
  <si>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</si>
  <si>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</si>
  <si>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</si>
  <si>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</si>
  <si>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</si>
  <si>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</si>
  <si>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</si>
  <si>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</si>
  <si>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</si>
  <si>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</si>
  <si>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</si>
  <si>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</si>
  <si>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</si>
  <si>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</si>
  <si>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</si>
  <si>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</si>
  <si>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</si>
  <si>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</si>
  <si>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</si>
  <si>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</si>
  <si>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</si>
  <si>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</si>
  <si>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</si>
  <si>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</si>
  <si>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</si>
  <si>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</si>
  <si>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</si>
  <si>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</si>
  <si>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</si>
  <si>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</si>
  <si>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</si>
  <si>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</si>
  <si>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</si>
  <si>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</si>
  <si>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</si>
  <si>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</si>
  <si>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</si>
  <si>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</si>
  <si>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</si>
  <si>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</si>
  <si>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</si>
  <si>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</si>
  <si>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</si>
  <si>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</si>
  <si>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</si>
  <si>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</si>
  <si>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</si>
  <si>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</si>
  <si>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</si>
  <si>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</si>
  <si>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</si>
  <si>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</si>
  <si>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</si>
  <si>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</si>
  <si>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</si>
  <si>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</si>
  <si>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</si>
  <si>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</si>
  <si>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</si>
  <si>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</si>
  <si>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</si>
  <si>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</si>
  <si>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</si>
  <si>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</si>
  <si>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</si>
  <si>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</si>
  <si>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</si>
  <si>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</si>
  <si>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</si>
  <si>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</si>
  <si>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</si>
  <si>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</si>
  <si>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</si>
  <si>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</si>
  <si>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</si>
  <si>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</si>
  <si>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</si>
  <si>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</si>
  <si>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</si>
  <si>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</si>
  <si>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</si>
  <si>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</si>
  <si>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</si>
  <si>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</si>
  <si>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</si>
  <si>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</si>
  <si>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</si>
  <si>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</si>
  <si>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</si>
  <si>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</si>
  <si>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</si>
  <si>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</si>
  <si>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</si>
  <si>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</si>
  <si>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</si>
  <si>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</si>
  <si>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</si>
  <si>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</si>
  <si>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</si>
  <si>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</si>
  <si>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</si>
  <si>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</si>
  <si>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</si>
  <si>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</si>
  <si>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</si>
  <si>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</si>
  <si>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</si>
  <si>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</si>
  <si>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</si>
  <si>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</si>
  <si>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</si>
  <si>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</si>
  <si>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</si>
  <si>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</si>
  <si>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</si>
  <si>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</si>
  <si>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</si>
  <si>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</si>
  <si>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</si>
  <si>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</si>
  <si>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</si>
  <si>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</si>
  <si>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</si>
  <si>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</si>
  <si>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</si>
  <si>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</si>
  <si>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</si>
  <si>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</si>
  <si>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</si>
  <si>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</si>
  <si>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</si>
  <si>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</si>
  <si>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</si>
  <si>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</si>
  <si>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</si>
  <si>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</si>
  <si>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</si>
  <si>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</si>
  <si>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</si>
  <si>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</si>
  <si>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</si>
  <si>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</si>
  <si>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</si>
  <si>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</si>
  <si>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</si>
  <si>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</si>
  <si>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</si>
  <si>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</si>
  <si>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</si>
  <si>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</si>
  <si>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</si>
  <si>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</si>
  <si>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</si>
  <si>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</si>
  <si>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</si>
  <si>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</si>
  <si>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</si>
  <si>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</si>
  <si>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</si>
  <si>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</si>
  <si>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</si>
  <si>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</si>
  <si>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</si>
  <si>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</si>
  <si>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</si>
  <si>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</si>
  <si>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</si>
  <si>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</si>
  <si>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</si>
  <si>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</si>
  <si>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</si>
  <si>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</si>
  <si>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</si>
  <si>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</si>
  <si>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</si>
  <si>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</si>
  <si>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</si>
  <si>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</si>
  <si>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</si>
  <si>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</si>
  <si>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</si>
  <si>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</si>
  <si>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</si>
  <si>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</si>
  <si>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</si>
  <si>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</si>
  <si>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</si>
  <si>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</si>
  <si>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</si>
  <si>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</si>
  <si>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</si>
  <si>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</si>
  <si>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</si>
  <si>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</si>
  <si>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</si>
  <si>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</si>
  <si>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</si>
  <si>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</si>
  <si>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</si>
  <si>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</si>
  <si>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</si>
  <si>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</si>
  <si>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</si>
  <si>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</si>
  <si>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</si>
  <si>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</si>
  <si>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</si>
  <si>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</si>
  <si>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</si>
  <si>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</si>
  <si>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</si>
  <si>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</si>
  <si>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</si>
  <si>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</si>
  <si>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</si>
  <si>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</si>
  <si>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</si>
  <si>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</si>
  <si>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</si>
  <si>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</si>
  <si>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</si>
  <si>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</si>
  <si>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</si>
  <si>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</si>
  <si>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</si>
  <si>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</si>
  <si>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</si>
  <si>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</si>
  <si>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</si>
  <si>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</si>
  <si>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</si>
  <si>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</si>
  <si>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</si>
  <si>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</si>
  <si>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</si>
  <si>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</si>
  <si>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</si>
  <si>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</si>
  <si>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</si>
  <si>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</si>
  <si>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</si>
  <si>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</si>
  <si>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</si>
  <si>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</si>
  <si>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</si>
  <si>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</si>
  <si>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</si>
  <si>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</si>
  <si>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</si>
  <si>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</si>
  <si>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</si>
  <si>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</si>
  <si>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</si>
  <si>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</si>
  <si>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</si>
  <si>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</si>
  <si>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</si>
  <si>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</si>
  <si>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</si>
  <si>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</si>
  <si>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</si>
  <si>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</si>
  <si>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</si>
  <si>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</si>
  <si>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</si>
  <si>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</si>
  <si>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</si>
  <si>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</si>
  <si>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</si>
  <si>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</si>
  <si>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</si>
  <si>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</si>
  <si>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</si>
  <si>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</si>
  <si>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</si>
  <si>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</si>
  <si>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</si>
  <si>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</si>
  <si>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</si>
  <si>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</si>
  <si>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</si>
  <si>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</si>
  <si>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</si>
  <si>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</si>
  <si>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</si>
  <si>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</si>
  <si>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</si>
  <si>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</si>
  <si>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</si>
  <si>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</si>
  <si>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</si>
  <si>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</si>
  <si>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</si>
  <si>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</si>
  <si>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</si>
  <si>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</si>
  <si>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</si>
  <si>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</si>
  <si>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</si>
  <si>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</si>
  <si>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</si>
  <si>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</si>
  <si>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</si>
  <si>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</si>
  <si>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</si>
  <si>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</si>
  <si>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</si>
  <si>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</si>
  <si>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</si>
  <si>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</si>
  <si>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</si>
  <si>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</si>
  <si>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</si>
  <si>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</si>
  <si>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</si>
  <si>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</si>
  <si>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</si>
  <si>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</si>
  <si>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</si>
  <si>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</si>
  <si>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</si>
  <si>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</si>
  <si>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</si>
  <si>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</si>
  <si>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</si>
  <si>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</si>
  <si>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</si>
  <si>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</si>
  <si>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</si>
  <si>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</si>
  <si>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</si>
  <si>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</si>
  <si>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</si>
  <si>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</si>
  <si>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</si>
  <si>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</si>
  <si>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</si>
  <si>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</si>
  <si>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</si>
  <si>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</si>
  <si>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</si>
  <si>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</si>
  <si>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</si>
  <si>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</si>
  <si>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</si>
  <si>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</si>
  <si>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</si>
  <si>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</si>
  <si>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</si>
  <si>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</si>
  <si>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</si>
  <si>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</si>
  <si>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</si>
  <si>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</si>
  <si>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</si>
  <si>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</si>
  <si>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</si>
  <si>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</si>
  <si>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</si>
  <si>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</si>
  <si>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</si>
  <si>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</si>
  <si>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</si>
  <si>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</si>
  <si>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</si>
  <si>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</si>
  <si>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</si>
  <si>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</si>
  <si>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</si>
  <si>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</si>
  <si>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</si>
  <si>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</si>
  <si>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</si>
  <si>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</si>
  <si>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</si>
  <si>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</si>
  <si>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</si>
  <si>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</si>
  <si>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</si>
  <si>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</si>
  <si>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</si>
  <si>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</si>
  <si>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</si>
  <si>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</si>
  <si>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</si>
  <si>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</si>
  <si>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</si>
  <si>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</si>
  <si>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</si>
  <si>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</si>
  <si>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</si>
  <si>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</si>
  <si>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</si>
  <si>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</si>
  <si>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</si>
  <si>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</si>
  <si>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</si>
  <si>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</si>
  <si>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</si>
  <si>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</si>
  <si>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</si>
  <si>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</si>
  <si>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</si>
  <si>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</si>
  <si>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</si>
  <si>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</si>
  <si>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</si>
  <si>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</si>
  <si>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</si>
  <si>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</si>
  <si>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</si>
  <si>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</si>
  <si>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</si>
  <si>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</si>
  <si>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</si>
  <si>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</si>
  <si>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</si>
  <si>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</si>
  <si>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</si>
  <si>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</si>
  <si>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</si>
  <si>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</si>
  <si>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</si>
  <si>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</si>
  <si>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</si>
  <si>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</si>
  <si>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</si>
  <si>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</si>
  <si>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</si>
  <si>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</si>
  <si>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</si>
  <si>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</si>
  <si>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</si>
  <si>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</si>
  <si>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</si>
  <si>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</si>
  <si>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</si>
  <si>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</si>
  <si>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</si>
  <si>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</si>
  <si>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</si>
  <si>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</si>
  <si>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</si>
  <si>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</si>
  <si>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</si>
  <si>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</si>
  <si>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</si>
  <si>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</si>
  <si>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</si>
  <si>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</si>
  <si>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</si>
  <si>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</si>
  <si>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</si>
  <si>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</si>
  <si>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</si>
  <si>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</si>
  <si>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</si>
  <si>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</si>
  <si>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</si>
  <si>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</si>
  <si>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</si>
  <si>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</si>
  <si>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</si>
  <si>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</si>
  <si>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</si>
  <si>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</si>
  <si>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</si>
  <si>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</si>
  <si>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</si>
  <si>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</si>
  <si>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</si>
  <si>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</si>
  <si>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</si>
  <si>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</si>
  <si>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</si>
  <si>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</si>
  <si>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</si>
  <si>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</si>
  <si>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</si>
  <si>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</si>
  <si>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</si>
  <si>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</si>
  <si>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</si>
  <si>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</si>
  <si>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</si>
  <si>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</si>
  <si>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</si>
  <si>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</si>
  <si>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</si>
  <si>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</si>
  <si>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</si>
  <si>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</si>
  <si>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</si>
  <si>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</si>
  <si>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</si>
  <si>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</si>
  <si>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</si>
  <si>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</si>
  <si>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</si>
  <si>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</si>
  <si>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</si>
  <si>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</si>
  <si>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</si>
  <si>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</si>
  <si>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</si>
  <si>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</si>
  <si>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</si>
  <si>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</si>
  <si>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</si>
  <si>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</si>
  <si>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</si>
  <si>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</si>
  <si>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</si>
  <si>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</si>
  <si>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</si>
  <si>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</si>
  <si>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</si>
  <si>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</si>
  <si>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</si>
  <si>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</si>
  <si>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</si>
  <si>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</si>
  <si>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</si>
  <si>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</si>
  <si>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</si>
  <si>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</si>
  <si>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</si>
  <si>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</si>
  <si>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</si>
  <si>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</si>
  <si>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</si>
  <si>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</si>
  <si>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</si>
  <si>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</si>
  <si>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</si>
  <si>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</si>
  <si>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</si>
  <si>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</si>
  <si>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</si>
  <si>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</si>
  <si>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</si>
  <si>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</si>
  <si>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</si>
  <si>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</si>
  <si>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</si>
  <si>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</si>
  <si>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</si>
  <si>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</si>
  <si>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</si>
  <si>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</si>
  <si>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</si>
  <si>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</si>
  <si>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</si>
  <si>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</si>
  <si>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</si>
  <si>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</si>
  <si>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</si>
  <si>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</si>
  <si>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</si>
  <si>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</si>
  <si>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</si>
  <si>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</si>
  <si>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</si>
  <si>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</si>
  <si>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</si>
  <si>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</si>
  <si>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</si>
  <si>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</si>
  <si>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</si>
  <si>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</si>
  <si>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</si>
  <si>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</si>
  <si>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</si>
  <si>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</si>
  <si>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</si>
  <si>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</si>
  <si>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</si>
  <si>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</si>
  <si>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</si>
  <si>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</si>
  <si>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</si>
  <si>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</si>
  <si>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</si>
  <si>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</si>
  <si>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</si>
  <si>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</si>
  <si>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</si>
  <si>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</si>
  <si>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</si>
  <si>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</si>
  <si>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</si>
  <si>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</si>
  <si>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</si>
  <si>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</si>
  <si>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</si>
  <si>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</si>
  <si>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</si>
  <si>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</si>
  <si>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</si>
  <si>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</si>
  <si>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</si>
  <si>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</si>
  <si>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</si>
  <si>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</si>
  <si>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</si>
  <si>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</si>
  <si>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</si>
  <si>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</si>
  <si>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</si>
  <si>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</si>
  <si>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</si>
  <si>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</si>
  <si>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</si>
  <si>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</si>
  <si>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</si>
  <si>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</si>
  <si>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</si>
  <si>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</si>
  <si>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</si>
  <si>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</si>
  <si>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</si>
  <si>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</si>
  <si>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</si>
  <si>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</si>
  <si>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</si>
  <si>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</si>
  <si>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</si>
  <si>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</si>
  <si>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</si>
  <si>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</si>
  <si>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</si>
  <si>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</si>
  <si>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</si>
  <si>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</si>
  <si>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</si>
  <si>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</si>
  <si>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</si>
  <si>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</si>
  <si>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</si>
  <si>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</si>
  <si>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</si>
  <si>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</si>
  <si>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</si>
  <si>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</si>
  <si>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</si>
  <si>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</si>
  <si>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</si>
  <si>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</si>
  <si>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</si>
  <si>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</si>
  <si>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</si>
  <si>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</si>
  <si>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</si>
  <si>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</si>
  <si>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</si>
  <si>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</si>
  <si>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</si>
  <si>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</si>
  <si>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</si>
  <si>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</si>
  <si>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</si>
  <si>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</si>
  <si>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</si>
  <si>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</si>
  <si>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</si>
  <si>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</si>
  <si>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</si>
  <si>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</si>
  <si>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</si>
  <si>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</si>
  <si>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</si>
  <si>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</si>
  <si>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</si>
  <si>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</si>
  <si>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</si>
  <si>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</si>
  <si>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</si>
  <si>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</si>
  <si>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</si>
  <si>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</si>
  <si>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</si>
  <si>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</si>
  <si>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</si>
  <si>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</si>
  <si>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</si>
  <si>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</si>
  <si>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</si>
  <si>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</si>
  <si>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</si>
  <si>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</si>
  <si>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</si>
  <si>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</si>
  <si>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</si>
  <si>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</si>
  <si>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</si>
  <si>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</si>
  <si>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</si>
  <si>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</si>
  <si>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</si>
  <si>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</si>
  <si>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</si>
  <si>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</si>
  <si>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</si>
  <si>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</si>
  <si>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</si>
  <si>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</si>
  <si>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</si>
  <si>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</si>
  <si>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</si>
  <si>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</si>
  <si>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</si>
  <si>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</si>
  <si>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</si>
  <si>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</si>
  <si>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</si>
  <si>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</si>
  <si>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</si>
  <si>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</si>
  <si>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</si>
  <si>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</si>
  <si>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</si>
  <si>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</si>
  <si>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</si>
  <si>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</si>
  <si>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</si>
  <si>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</si>
  <si>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</si>
  <si>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</si>
  <si>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</si>
  <si>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</si>
  <si>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</si>
  <si>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</si>
  <si>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</si>
  <si>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</si>
  <si>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</si>
  <si>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</si>
  <si>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</si>
  <si>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</si>
  <si>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</si>
  <si>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</si>
  <si>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</si>
  <si>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</si>
  <si>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</si>
  <si>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</si>
  <si>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</si>
  <si>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</si>
  <si>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</si>
  <si>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</si>
  <si>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</si>
  <si>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</si>
  <si>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</si>
  <si>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</si>
  <si>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</si>
  <si>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</si>
  <si>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</si>
  <si>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</si>
  <si>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</si>
  <si>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</si>
  <si>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</si>
  <si>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</si>
  <si>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</si>
  <si>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</si>
  <si>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</si>
  <si>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</si>
  <si>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</si>
  <si>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</si>
  <si>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</si>
  <si>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</si>
  <si>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</si>
  <si>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</si>
  <si>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</si>
  <si>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</si>
  <si>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</si>
  <si>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</si>
  <si>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</si>
  <si>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</si>
  <si>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</si>
  <si>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</si>
  <si>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</si>
  <si>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</si>
  <si>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</si>
  <si>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</si>
  <si>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</si>
  <si>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</si>
  <si>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</si>
  <si>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</si>
  <si>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</si>
  <si>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</si>
  <si>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</si>
  <si>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</si>
  <si>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</si>
  <si>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</si>
  <si>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</si>
  <si>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</si>
  <si>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</si>
  <si>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</si>
  <si>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</si>
  <si>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</si>
  <si>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</si>
  <si>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</si>
  <si>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</si>
  <si>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</si>
  <si>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</si>
  <si>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</si>
  <si>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</si>
  <si>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</si>
  <si>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</si>
  <si>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</si>
  <si>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</si>
  <si>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</si>
  <si>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</si>
  <si>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</si>
  <si>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</si>
  <si>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</si>
  <si>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</si>
  <si>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</si>
  <si>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</si>
  <si>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</si>
  <si>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</si>
  <si>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</si>
  <si>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</si>
  <si>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</si>
  <si>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</si>
  <si>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</si>
  <si>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</si>
  <si>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</si>
  <si>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</si>
  <si>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</si>
  <si>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</si>
  <si>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</si>
  <si>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</si>
  <si>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</si>
  <si>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</si>
  <si>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</si>
  <si>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</si>
  <si>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</si>
  <si>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</si>
  <si>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</si>
  <si>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</si>
  <si>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</si>
  <si>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</si>
  <si>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</si>
  <si>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</si>
  <si>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</si>
  <si>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</si>
  <si>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</si>
  <si>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</si>
  <si>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</si>
  <si>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</si>
  <si>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</si>
  <si>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</si>
  <si>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</si>
  <si>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</si>
  <si>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</si>
  <si>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</si>
  <si>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</si>
  <si>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</si>
  <si>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</si>
  <si>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</si>
  <si>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</si>
  <si>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</si>
  <si>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</si>
  <si>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</si>
  <si>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</si>
  <si>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</si>
  <si>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</si>
  <si>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</si>
  <si>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</si>
  <si>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</si>
  <si>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</si>
  <si>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</si>
  <si>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</si>
  <si>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</si>
  <si>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</si>
  <si>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</si>
  <si>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</si>
  <si>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</si>
  <si>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</si>
  <si>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</si>
  <si>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</si>
  <si>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</si>
  <si>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</si>
  <si>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</si>
  <si>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</si>
  <si>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</si>
  <si>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</si>
  <si>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</si>
  <si>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</si>
  <si>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</si>
  <si>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</si>
  <si>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</si>
  <si>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</si>
  <si>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</si>
  <si>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</si>
  <si>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</si>
  <si>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</si>
  <si>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</si>
  <si>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</si>
  <si>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</si>
  <si>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</si>
  <si>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</si>
  <si>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</si>
  <si>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</si>
  <si>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</si>
  <si>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</si>
  <si>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</si>
  <si>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</si>
  <si>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</si>
  <si>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</si>
  <si>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</si>
  <si>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</si>
  <si>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</si>
  <si>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</si>
  <si>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</si>
  <si>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</si>
  <si>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</si>
  <si>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</si>
  <si>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</si>
  <si>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</si>
  <si>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</si>
  <si>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</si>
  <si>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</si>
  <si>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</si>
  <si>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</si>
  <si>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</si>
  <si>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</si>
  <si>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</si>
  <si>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</si>
  <si>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</si>
  <si>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</si>
  <si>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</si>
  <si>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</si>
  <si>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</si>
  <si>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</si>
  <si>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</si>
  <si>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</si>
  <si>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</si>
  <si>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</si>
  <si>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</si>
  <si>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</si>
  <si>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</si>
  <si>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</si>
  <si>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</si>
  <si>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</si>
  <si>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</si>
  <si>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</si>
  <si>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</si>
  <si>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</si>
  <si>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</si>
  <si>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</si>
  <si>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</si>
  <si>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</si>
  <si>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</si>
  <si>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</si>
  <si>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</si>
  <si>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</si>
  <si>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</si>
  <si>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</si>
  <si>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</si>
  <si>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</si>
  <si>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</si>
  <si>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</si>
  <si>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</si>
  <si>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</si>
  <si>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</si>
  <si>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</si>
  <si>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</si>
  <si>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</si>
  <si>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</si>
  <si>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</si>
  <si>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</si>
  <si>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</si>
  <si>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</si>
  <si>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</si>
  <si>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</si>
  <si>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</si>
  <si>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</si>
  <si>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</si>
  <si>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</si>
  <si>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</si>
  <si>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</si>
  <si>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</si>
  <si>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</si>
  <si>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</si>
  <si>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</si>
  <si>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</si>
  <si>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</si>
  <si>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</si>
  <si>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</si>
  <si>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</si>
  <si>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</si>
  <si>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</si>
  <si>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</si>
  <si>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</si>
  <si>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</si>
  <si>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</si>
  <si>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</si>
  <si>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</si>
  <si>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</si>
  <si>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</si>
  <si>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</si>
  <si>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</si>
  <si>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</si>
  <si>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</si>
  <si>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</si>
  <si>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</si>
  <si>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</si>
  <si>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</si>
  <si>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</si>
  <si>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</si>
  <si>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</si>
  <si>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</si>
  <si>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</si>
  <si>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</si>
  <si>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</si>
  <si>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</si>
  <si>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</si>
  <si>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</si>
  <si>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</si>
  <si>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</si>
  <si>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</si>
  <si>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</si>
  <si>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</si>
  <si>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</si>
  <si>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</si>
  <si>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</si>
  <si>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</si>
  <si>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</si>
  <si>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</si>
  <si>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</si>
  <si>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</si>
  <si>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</si>
  <si>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</si>
  <si>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</si>
  <si>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</si>
  <si>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</si>
  <si>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</si>
  <si>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</si>
  <si>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</si>
  <si>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</si>
  <si>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</si>
  <si>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</si>
  <si>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</si>
  <si>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</si>
  <si>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</si>
  <si>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</si>
  <si>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</si>
  <si>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</si>
  <si>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</si>
  <si>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</si>
  <si>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</si>
  <si>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</si>
  <si>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</si>
  <si>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</si>
  <si>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</si>
  <si>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</si>
  <si>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</si>
  <si>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</si>
  <si>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</si>
  <si>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</si>
  <si>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</si>
  <si>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</si>
  <si>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</si>
  <si>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</si>
  <si>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</si>
  <si>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</si>
  <si>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</si>
  <si>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</si>
  <si>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</si>
  <si>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</si>
  <si>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</si>
  <si>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</si>
  <si>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</si>
  <si>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</si>
  <si>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</si>
  <si>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</si>
  <si>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</si>
  <si>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</si>
  <si>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</si>
  <si>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</si>
  <si>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</si>
  <si>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</si>
  <si>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</si>
  <si>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</si>
  <si>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</si>
  <si>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</si>
  <si>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</si>
  <si>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</si>
  <si>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</si>
  <si>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</si>
  <si>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</si>
  <si>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</si>
  <si>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</si>
  <si>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</si>
  <si>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</si>
  <si>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</si>
  <si>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</si>
  <si>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</si>
  <si>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</si>
  <si>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</si>
  <si>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</si>
  <si>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</si>
  <si>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</si>
  <si>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</si>
  <si>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</si>
  <si>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</si>
  <si>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</si>
  <si>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</si>
  <si>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</si>
  <si>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</si>
  <si>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</si>
  <si>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</si>
  <si>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</si>
  <si>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</si>
  <si>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</si>
  <si>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</si>
  <si>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</si>
  <si>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</si>
  <si>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</si>
  <si>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</si>
  <si>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</si>
  <si>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</si>
  <si>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</si>
  <si>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</si>
  <si>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</si>
  <si>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</si>
  <si>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</si>
  <si>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</si>
  <si>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</si>
  <si>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</si>
  <si>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</si>
  <si>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</si>
  <si>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</si>
  <si>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</si>
  <si>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</si>
  <si>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</si>
  <si>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</si>
  <si>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</si>
  <si>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</si>
  <si>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</si>
  <si>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</si>
  <si>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</si>
  <si>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</si>
  <si>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</si>
  <si>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</si>
  <si>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</si>
  <si>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</si>
  <si>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</si>
  <si>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</si>
  <si>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</si>
  <si>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</si>
  <si>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</si>
  <si>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</si>
  <si>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</si>
  <si>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</si>
  <si>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</si>
  <si>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</si>
  <si>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</si>
  <si>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</si>
  <si>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</si>
  <si>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</si>
  <si>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</si>
  <si>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</si>
  <si>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</si>
  <si>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</si>
  <si>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</si>
  <si>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</si>
  <si>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</si>
  <si>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</si>
  <si>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</si>
  <si>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</si>
  <si>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</si>
  <si>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</si>
  <si>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</si>
  <si>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</si>
  <si>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</si>
  <si>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</si>
  <si>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</si>
  <si>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</si>
  <si>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</si>
  <si>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</si>
  <si>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</si>
  <si>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</si>
  <si>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</si>
  <si>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</si>
  <si>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</si>
  <si>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</si>
  <si>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</si>
  <si>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</si>
  <si>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</si>
  <si>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</si>
  <si>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</si>
  <si>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</si>
  <si>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</si>
  <si>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</si>
  <si>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</si>
  <si>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</si>
  <si>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</si>
  <si>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</si>
  <si>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</si>
  <si>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</si>
  <si>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</si>
  <si>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</si>
  <si>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</si>
  <si>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</si>
  <si>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</si>
  <si>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</si>
  <si>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</si>
  <si>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</si>
  <si>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</si>
  <si>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</si>
  <si>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</si>
  <si>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</si>
  <si>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</si>
  <si>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</si>
  <si>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</si>
  <si>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</si>
  <si>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</si>
  <si>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</si>
  <si>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</si>
  <si>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</si>
  <si>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</si>
  <si>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</si>
  <si>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</si>
  <si>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</si>
  <si>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</si>
  <si>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</si>
  <si>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</si>
  <si>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</si>
  <si>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</si>
  <si>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</si>
  <si>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</si>
  <si>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</si>
  <si>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</si>
  <si>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</si>
  <si>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</si>
  <si>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</si>
  <si>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</si>
  <si>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</si>
  <si>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</si>
  <si>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</si>
  <si>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</si>
  <si>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</si>
  <si>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</si>
  <si>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</si>
  <si>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</si>
  <si>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</si>
  <si>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</si>
  <si>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</si>
  <si>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</si>
  <si>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</si>
  <si>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</si>
  <si>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</si>
  <si>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</si>
  <si>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</si>
  <si>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</si>
  <si>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</si>
  <si>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</si>
  <si>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</si>
  <si>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</si>
  <si>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</si>
  <si>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</si>
  <si>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</si>
  <si>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</si>
  <si>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</si>
  <si>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</si>
  <si>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</si>
  <si>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</si>
  <si>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</si>
  <si>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</si>
  <si>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</si>
  <si>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</si>
  <si>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</si>
  <si>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</si>
  <si>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</si>
  <si>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</si>
  <si>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</si>
  <si>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</si>
  <si>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</si>
  <si>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</si>
  <si>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</si>
  <si>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</si>
  <si>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</si>
  <si>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</si>
  <si>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</si>
  <si>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</si>
  <si>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</si>
  <si>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</si>
  <si>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</si>
  <si>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</si>
  <si>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</si>
  <si>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</si>
  <si>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</si>
  <si>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</si>
  <si>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</si>
  <si>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</si>
  <si>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</si>
  <si>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</si>
  <si>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</si>
  <si>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</si>
  <si>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</si>
  <si>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</si>
  <si>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</si>
  <si>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</si>
  <si>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</si>
  <si>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</si>
  <si>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</si>
  <si>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</si>
  <si>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</si>
  <si>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</si>
  <si>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</si>
  <si>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</si>
  <si>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</si>
  <si>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</si>
  <si>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</si>
  <si>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</si>
  <si>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</si>
  <si>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</si>
  <si>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</si>
  <si>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</si>
  <si>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</si>
  <si>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</si>
  <si>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</si>
  <si>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</si>
  <si>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</si>
  <si>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</si>
  <si>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</si>
  <si>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</si>
  <si>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</si>
  <si>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</si>
  <si>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</si>
  <si>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</si>
  <si>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</si>
  <si>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</si>
  <si>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</si>
  <si>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</si>
  <si>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</si>
  <si>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</si>
  <si>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</si>
  <si>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</si>
  <si>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</si>
  <si>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</si>
  <si>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</si>
  <si>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</si>
  <si>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</si>
  <si>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</si>
  <si>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</si>
  <si>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</si>
  <si>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</si>
  <si>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</si>
  <si>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</si>
  <si>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</si>
  <si>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</si>
  <si>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</si>
  <si>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</si>
  <si>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</si>
  <si>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</si>
  <si>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</si>
  <si>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</si>
  <si>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</si>
  <si>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</si>
  <si>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</si>
  <si>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</si>
  <si>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</si>
  <si>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</si>
  <si>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</si>
  <si>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</si>
  <si>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</si>
  <si>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</si>
  <si>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</si>
  <si>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</si>
  <si>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</si>
  <si>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</si>
  <si>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</si>
  <si>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</si>
  <si>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</si>
  <si>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</si>
  <si>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</si>
  <si>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</si>
  <si>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</si>
  <si>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</si>
  <si>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</si>
  <si>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</si>
  <si>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</si>
  <si>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</si>
  <si>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</si>
  <si>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</si>
  <si>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</si>
  <si>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</si>
  <si>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</si>
  <si>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</si>
  <si>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</si>
  <si>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</si>
  <si>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</si>
  <si>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</si>
  <si>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</si>
  <si>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</si>
  <si>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</si>
  <si>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</si>
  <si>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</si>
  <si>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</si>
  <si>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</si>
  <si>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</si>
  <si>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</si>
  <si>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</si>
  <si>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</si>
  <si>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</si>
  <si>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</si>
  <si>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</si>
  <si>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</si>
  <si>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</si>
  <si>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</si>
  <si>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</si>
  <si>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</si>
  <si>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</si>
  <si>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</si>
  <si>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</si>
  <si>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</si>
  <si>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</si>
  <si>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</si>
  <si>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</si>
  <si>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</si>
  <si>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</si>
  <si>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</si>
  <si>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</si>
  <si>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</si>
  <si>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</si>
  <si>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</si>
  <si>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</si>
  <si>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</si>
  <si>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</si>
  <si>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</si>
  <si>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</si>
  <si>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</si>
  <si>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</si>
  <si>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</si>
  <si>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</si>
  <si>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</si>
  <si>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</si>
  <si>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</si>
  <si>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</si>
  <si>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</si>
  <si>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</si>
  <si>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</si>
  <si>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</si>
  <si>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</si>
  <si>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</si>
  <si>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</si>
  <si>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</si>
  <si>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</si>
  <si>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</si>
  <si>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</si>
  <si>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</si>
  <si>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</si>
  <si>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</si>
  <si>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</si>
  <si>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</si>
  <si>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</si>
  <si>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</si>
  <si>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</si>
  <si>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</si>
  <si>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</si>
  <si>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</si>
  <si>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</si>
  <si>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</si>
  <si>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</si>
  <si>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</si>
  <si>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</si>
  <si>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</si>
  <si>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</si>
  <si>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</si>
  <si>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</si>
  <si>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</si>
  <si>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</si>
  <si>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</si>
  <si>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</si>
  <si>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</si>
  <si>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</si>
  <si>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</si>
  <si>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</si>
  <si>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</si>
  <si>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</si>
  <si>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</si>
  <si>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</si>
  <si>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</si>
  <si>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</si>
  <si>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</si>
  <si>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</si>
  <si>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</si>
  <si>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</si>
  <si>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</si>
  <si>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</si>
  <si>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</si>
  <si>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</si>
  <si>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</si>
  <si>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</si>
  <si>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</si>
  <si>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</si>
  <si>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</si>
  <si>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</si>
  <si>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</si>
  <si>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</si>
  <si>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</si>
  <si>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</si>
  <si>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</si>
  <si>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</si>
  <si>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</si>
  <si>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</si>
  <si>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</si>
  <si>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</si>
  <si>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</si>
  <si>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</si>
  <si>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</si>
  <si>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</si>
  <si>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</si>
  <si>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</si>
  <si>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</si>
  <si>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</si>
  <si>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</si>
  <si>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</si>
  <si>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</si>
  <si>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</si>
  <si>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</si>
  <si>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</si>
  <si>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</si>
  <si>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</si>
  <si>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</si>
  <si>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</si>
  <si>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</si>
  <si>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</si>
  <si>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</si>
  <si>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</si>
  <si>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</si>
  <si>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</si>
  <si>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</si>
  <si>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</si>
  <si>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</si>
  <si>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</si>
  <si>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</si>
  <si>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</si>
  <si>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</si>
  <si>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</si>
  <si>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</si>
  <si>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</si>
  <si>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</si>
  <si>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</si>
  <si>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</si>
  <si>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</si>
  <si>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</si>
  <si>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</si>
  <si>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</si>
  <si>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</si>
  <si>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</si>
  <si>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</si>
  <si>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</si>
  <si>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</si>
  <si>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</si>
  <si>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</si>
  <si>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</si>
  <si>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</si>
  <si>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</si>
  <si>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</si>
  <si>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</si>
  <si>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</si>
  <si>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</si>
  <si>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</si>
  <si>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</si>
  <si>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</si>
  <si>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</si>
  <si>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</si>
  <si>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</si>
  <si>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</si>
  <si>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</si>
  <si>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</si>
  <si>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</si>
  <si>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</si>
  <si>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</si>
  <si>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</si>
  <si>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</si>
  <si>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</si>
  <si>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</si>
  <si>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</si>
  <si>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</si>
  <si>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</si>
  <si>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</si>
  <si>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</si>
  <si>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</si>
  <si>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</si>
  <si>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</si>
  <si>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</si>
  <si>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</si>
  <si>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</si>
  <si>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</si>
  <si>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</si>
  <si>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</si>
  <si>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</si>
  <si>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</si>
  <si>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</si>
  <si>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</si>
  <si>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</si>
  <si>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</si>
  <si>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</si>
  <si>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</si>
  <si>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</si>
  <si>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</si>
  <si>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</si>
  <si>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</si>
  <si>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</si>
  <si>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</si>
  <si>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</si>
  <si>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</si>
  <si>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</si>
  <si>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</si>
  <si>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</si>
  <si>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</si>
  <si>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</si>
  <si>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</si>
  <si>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</si>
  <si>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</si>
  <si>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</si>
  <si>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</si>
  <si>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</si>
  <si>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</si>
  <si>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</si>
  <si>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</si>
  <si>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</si>
  <si>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</si>
  <si>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</si>
  <si>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</si>
  <si>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</si>
  <si>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</si>
  <si>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</si>
  <si>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</si>
  <si>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</si>
  <si>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</si>
  <si>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</si>
  <si>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</si>
  <si>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</si>
  <si>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</si>
  <si>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</si>
  <si>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</si>
  <si>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</si>
  <si>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</si>
  <si>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</si>
  <si>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</si>
  <si>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</si>
  <si>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</si>
  <si>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</si>
  <si>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</si>
  <si>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</si>
  <si>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</si>
  <si>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</si>
  <si>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</si>
  <si>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</si>
  <si>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</si>
  <si>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</si>
  <si>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</si>
  <si>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</si>
  <si>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</si>
  <si>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</si>
  <si>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</si>
  <si>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</si>
  <si>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</si>
  <si>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</si>
  <si>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</si>
  <si>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</si>
  <si>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</si>
  <si>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</si>
  <si>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</si>
  <si>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</si>
  <si>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</si>
  <si>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</si>
  <si>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</si>
  <si>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</si>
  <si>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</si>
  <si>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</si>
  <si>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</si>
  <si>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</si>
  <si>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</si>
  <si>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</si>
  <si>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</si>
  <si>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</si>
  <si>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</si>
  <si>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</si>
  <si>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</si>
  <si>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</si>
  <si>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</si>
  <si>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</si>
  <si>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</si>
  <si>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</si>
  <si>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</si>
  <si>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</si>
  <si>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</si>
  <si>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</si>
  <si>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</si>
  <si>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</si>
  <si>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</si>
  <si>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</si>
  <si>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</si>
  <si>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</si>
  <si>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</si>
  <si>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</si>
  <si>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</si>
  <si>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</si>
  <si>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</si>
  <si>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</si>
  <si>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</si>
  <si>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</si>
  <si>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</si>
  <si>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</si>
  <si>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</si>
  <si>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</si>
  <si>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</si>
  <si>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</si>
  <si>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</si>
  <si>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</si>
  <si>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</si>
  <si>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</si>
  <si>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</si>
  <si>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</si>
  <si>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</si>
  <si>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</si>
  <si>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</si>
  <si>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</si>
  <si>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</si>
  <si>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</si>
  <si>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</si>
  <si>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</si>
  <si>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</si>
  <si>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</si>
  <si>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</si>
  <si>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</si>
  <si>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</si>
  <si>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</si>
  <si>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</si>
  <si>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</si>
  <si>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</si>
  <si>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</si>
  <si>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</si>
  <si>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</si>
  <si>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</si>
  <si>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</si>
  <si>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</si>
  <si>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</si>
  <si>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</si>
  <si>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</si>
  <si>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</si>
  <si>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</si>
  <si>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</si>
  <si>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</si>
  <si>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</si>
  <si>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</si>
  <si>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</si>
  <si>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</si>
  <si>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</si>
  <si>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</si>
  <si>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</si>
  <si>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</si>
  <si>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</si>
  <si>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</si>
  <si>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</si>
  <si>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</si>
  <si>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</si>
  <si>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</si>
  <si>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</si>
  <si>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</si>
  <si>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</si>
  <si>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</si>
  <si>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</si>
  <si>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</si>
  <si>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</si>
  <si>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</si>
  <si>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</si>
  <si>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</si>
  <si>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</si>
  <si>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</si>
  <si>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</si>
  <si>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</si>
  <si>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</si>
  <si>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</si>
  <si>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</si>
  <si>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</si>
  <si>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</si>
  <si>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</si>
  <si>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</si>
  <si>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</si>
  <si>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</si>
  <si>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</si>
  <si>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</si>
  <si>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</si>
  <si>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</si>
  <si>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</si>
  <si>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</si>
  <si>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</si>
  <si>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</si>
  <si>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</si>
  <si>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</si>
  <si>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</si>
  <si>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</si>
  <si>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</si>
  <si>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</si>
  <si>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</si>
  <si>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</si>
  <si>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</si>
  <si>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</si>
  <si>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</si>
  <si>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</si>
  <si>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</si>
  <si>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</si>
  <si>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</si>
  <si>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</si>
  <si>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</si>
  <si>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</si>
  <si>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</si>
  <si>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</si>
  <si>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</si>
  <si>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</si>
  <si>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</si>
  <si>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</si>
  <si>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</si>
  <si>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</si>
  <si>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</si>
  <si>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</si>
  <si>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</si>
  <si>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</si>
  <si>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</si>
  <si>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</si>
  <si>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</si>
  <si>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</si>
  <si>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</si>
  <si>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</si>
  <si>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</si>
  <si>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</si>
  <si>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</si>
  <si>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</si>
  <si>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</si>
  <si>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</si>
  <si>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</si>
  <si>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</si>
  <si>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</si>
  <si>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</si>
  <si>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</si>
  <si>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</si>
  <si>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</si>
  <si>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</si>
  <si>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</si>
  <si>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</si>
  <si>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</si>
  <si>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</si>
  <si>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</si>
  <si>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</si>
  <si>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</si>
  <si>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</si>
  <si>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</si>
  <si>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</si>
  <si>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</si>
  <si>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</si>
  <si>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</si>
  <si>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</si>
  <si>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</si>
  <si>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</si>
  <si>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</si>
  <si>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</si>
  <si>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</si>
  <si>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</si>
  <si>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</si>
  <si>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</si>
  <si>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</si>
  <si>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</si>
  <si>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</si>
  <si>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</si>
  <si>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</si>
  <si>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</si>
  <si>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</si>
  <si>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</si>
  <si>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</si>
  <si>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</si>
  <si>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</si>
  <si>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</si>
  <si>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</si>
  <si>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</si>
  <si>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</si>
  <si>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</si>
  <si>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</si>
  <si>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</si>
  <si>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</si>
  <si>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</si>
  <si>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</si>
  <si>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</si>
  <si>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</si>
  <si>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</si>
  <si>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</si>
  <si>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</si>
  <si>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</si>
  <si>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</si>
  <si>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</si>
  <si>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</si>
  <si>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</si>
  <si>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</si>
  <si>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</si>
  <si>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</si>
  <si>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</si>
  <si>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</si>
  <si>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</si>
  <si>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</si>
  <si>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</si>
  <si>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</si>
  <si>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</si>
  <si>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</si>
  <si>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</si>
  <si>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</si>
  <si>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</si>
  <si>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</si>
  <si>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</si>
  <si>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</si>
  <si>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</si>
  <si>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</si>
  <si>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</si>
  <si>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</si>
  <si>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</si>
  <si>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</si>
  <si>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</si>
  <si>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</si>
  <si>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</si>
  <si>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</si>
  <si>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</si>
  <si>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</si>
  <si>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</si>
  <si>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</si>
  <si>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</si>
  <si>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</si>
  <si>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</si>
  <si>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</si>
  <si>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</si>
  <si>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</si>
  <si>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</si>
  <si>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</si>
  <si>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</si>
  <si>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</si>
  <si>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</si>
  <si>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</si>
  <si>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</si>
  <si>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</si>
  <si>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</si>
  <si>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</si>
  <si>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</si>
  <si>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</si>
  <si>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</si>
  <si>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</si>
  <si>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</si>
  <si>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</si>
  <si>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</si>
  <si>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</si>
  <si>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</si>
  <si>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</si>
  <si>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</si>
  <si>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</si>
  <si>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</si>
  <si>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</si>
  <si>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</si>
  <si>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</si>
  <si>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</si>
  <si>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</si>
  <si>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</si>
  <si>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</si>
  <si>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</si>
  <si>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</si>
  <si>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</si>
  <si>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</si>
  <si>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</si>
  <si>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</si>
  <si>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</si>
  <si>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</si>
  <si>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</si>
  <si>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</si>
  <si>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</si>
  <si>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</si>
  <si>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</si>
  <si>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</si>
  <si>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</si>
  <si>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</si>
  <si>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</si>
  <si>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</si>
  <si>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</si>
  <si>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</si>
  <si>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</si>
  <si>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</si>
  <si>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</si>
  <si>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</si>
  <si>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</si>
  <si>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</si>
  <si>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</si>
  <si>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</si>
  <si>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</si>
  <si>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</si>
  <si>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</si>
  <si>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</si>
  <si>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</si>
  <si>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</si>
  <si>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</si>
  <si>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</si>
  <si>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</si>
  <si>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</si>
  <si>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</si>
  <si>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</si>
  <si>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</si>
  <si>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</si>
  <si>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</si>
  <si>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</si>
  <si>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</si>
  <si>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</si>
  <si>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</si>
  <si>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</si>
  <si>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</si>
  <si>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</si>
  <si>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</si>
  <si>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</si>
  <si>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</si>
  <si>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</si>
  <si>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</si>
  <si>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</si>
  <si>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</si>
  <si>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</si>
  <si>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</si>
  <si>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</si>
  <si>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</si>
  <si>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</si>
  <si>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</si>
  <si>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</si>
  <si>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</si>
  <si>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</si>
  <si>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</si>
  <si>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</si>
  <si>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</si>
  <si>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</si>
  <si>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</si>
  <si>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</si>
  <si>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</si>
  <si>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</si>
  <si>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</si>
  <si>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</si>
  <si>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</si>
  <si>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</si>
  <si>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</si>
  <si>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</si>
  <si>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</si>
  <si>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</si>
  <si>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</si>
  <si>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</si>
  <si>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</si>
  <si>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</si>
  <si>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</si>
  <si>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</si>
  <si>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</si>
  <si>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</si>
  <si>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</si>
  <si>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</si>
  <si>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</si>
  <si>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</si>
  <si>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</si>
  <si>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</si>
  <si>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</si>
  <si>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</si>
  <si>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</si>
  <si>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</si>
  <si>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</si>
  <si>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</si>
  <si>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</si>
  <si>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</si>
  <si>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</si>
  <si>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</si>
  <si>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</si>
  <si>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</si>
  <si>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</si>
  <si>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</si>
  <si>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</si>
  <si>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</si>
  <si>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</si>
  <si>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</si>
  <si>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</si>
  <si>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</si>
  <si>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</si>
  <si>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</si>
  <si>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</si>
  <si>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</si>
  <si>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</si>
  <si>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</si>
  <si>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</si>
  <si>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</si>
  <si>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</si>
  <si>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</si>
  <si>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</si>
  <si>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</si>
  <si>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</si>
  <si>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</si>
  <si>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</si>
  <si>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</si>
  <si>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</si>
  <si>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</si>
  <si>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</si>
  <si>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</si>
  <si>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</si>
  <si>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</si>
  <si>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</si>
  <si>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</si>
  <si>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</si>
  <si>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</si>
  <si>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</si>
  <si>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</si>
  <si>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</si>
  <si>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</si>
  <si>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</si>
  <si>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</si>
  <si>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</si>
  <si>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</si>
  <si>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</si>
  <si>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</si>
  <si>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</si>
  <si>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</si>
  <si>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</si>
  <si>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</si>
  <si>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</si>
  <si>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</si>
  <si>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</si>
  <si>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</si>
  <si>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</si>
  <si>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</si>
  <si>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</si>
  <si>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</si>
  <si>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</si>
  <si>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</si>
  <si>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</si>
  <si>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</si>
  <si>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</si>
  <si>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</si>
  <si>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</si>
  <si>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</si>
  <si>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</si>
  <si>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</si>
  <si>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</si>
  <si>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</si>
  <si>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</si>
  <si>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</si>
  <si>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</si>
  <si>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</si>
  <si>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</si>
  <si>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</si>
  <si>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</si>
  <si>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</si>
  <si>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</si>
  <si>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</si>
  <si>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</si>
  <si>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</si>
  <si>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</si>
  <si>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</si>
  <si>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</si>
  <si>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</si>
  <si>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</si>
  <si>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</si>
  <si>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</si>
  <si>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</si>
  <si>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</si>
  <si>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</si>
  <si>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</si>
  <si>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</si>
  <si>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</si>
  <si>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</si>
  <si>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</si>
  <si>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</si>
  <si>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</si>
  <si>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</si>
  <si>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</si>
  <si>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</si>
  <si>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</si>
  <si>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</si>
  <si>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</si>
  <si>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</si>
  <si>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</si>
  <si>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</si>
  <si>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</si>
  <si>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</si>
  <si>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</si>
  <si>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</si>
  <si>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</si>
  <si>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</si>
  <si>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</si>
  <si>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</si>
  <si>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</si>
  <si>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</si>
  <si>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</si>
  <si>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</si>
  <si>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</si>
  <si>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</si>
  <si>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</si>
  <si>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</si>
  <si>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</si>
  <si>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</si>
  <si>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</si>
  <si>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</si>
  <si>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</si>
  <si>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</si>
  <si>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</si>
  <si>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</si>
  <si>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</si>
  <si>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</si>
  <si>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</si>
  <si>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</si>
  <si>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</si>
  <si>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</si>
  <si>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</si>
  <si>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</si>
  <si>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</si>
  <si>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</si>
  <si>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</si>
  <si>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</si>
  <si>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</si>
  <si>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</si>
  <si>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</si>
  <si>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</si>
  <si>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</si>
  <si>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</si>
  <si>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</si>
  <si>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</si>
  <si>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</si>
  <si>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</si>
  <si>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</si>
  <si>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</si>
  <si>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</si>
  <si>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</si>
  <si>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</si>
  <si>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</si>
  <si>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</si>
  <si>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</si>
  <si>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</si>
  <si>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</si>
  <si>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</si>
  <si>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</si>
  <si>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</si>
  <si>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</si>
  <si>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</si>
  <si>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</si>
  <si>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</si>
  <si>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</si>
  <si>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</si>
  <si>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</si>
  <si>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</si>
  <si>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</si>
  <si>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</si>
  <si>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</si>
  <si>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</si>
  <si>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</si>
  <si>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</si>
  <si>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</si>
  <si>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</si>
  <si>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</si>
  <si>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</si>
  <si>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</si>
  <si>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</si>
  <si>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</si>
  <si>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</si>
  <si>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</si>
  <si>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</si>
  <si>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</si>
  <si>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</si>
  <si>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</si>
  <si>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</si>
  <si>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</si>
  <si>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</si>
  <si>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</si>
  <si>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</si>
  <si>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</si>
  <si>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</si>
  <si>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</si>
  <si>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</si>
  <si>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</si>
  <si>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</si>
  <si>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</si>
  <si>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</si>
  <si>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</si>
  <si>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</si>
  <si>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</si>
  <si>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</si>
  <si>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</si>
  <si>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</si>
  <si>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</si>
  <si>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</si>
  <si>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</si>
  <si>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</si>
  <si>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</si>
  <si>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</si>
  <si>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</si>
  <si>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</si>
  <si>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</si>
  <si>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</si>
  <si>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</si>
  <si>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</si>
  <si>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</si>
  <si>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</si>
  <si>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</si>
  <si>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</si>
  <si>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</si>
  <si>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</si>
  <si>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</si>
  <si>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</si>
  <si>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</si>
  <si>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</si>
  <si>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</si>
  <si>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</si>
  <si>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</si>
  <si>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</si>
  <si>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</si>
  <si>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</si>
  <si>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</si>
  <si>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</si>
  <si>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</si>
  <si>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</si>
  <si>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</si>
  <si>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</si>
  <si>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</si>
  <si>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</si>
  <si>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</si>
  <si>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</si>
  <si>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</si>
  <si>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</si>
  <si>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</si>
  <si>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</si>
  <si>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</si>
  <si>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</si>
  <si>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</si>
  <si>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</si>
  <si>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</si>
  <si>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</si>
  <si>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</si>
  <si>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</si>
  <si>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</si>
  <si>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</si>
  <si>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</si>
  <si>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</si>
  <si>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</si>
  <si>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</si>
  <si>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</si>
  <si>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</si>
  <si>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</si>
  <si>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</si>
  <si>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</si>
  <si>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</si>
  <si>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</si>
  <si>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</si>
  <si>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</si>
  <si>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</si>
  <si>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</si>
  <si>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</si>
  <si>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</si>
  <si>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</si>
  <si>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</si>
  <si>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</si>
  <si>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</si>
  <si>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</si>
  <si>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</si>
  <si>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</si>
  <si>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</si>
  <si>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</si>
  <si>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</si>
  <si>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</si>
  <si>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</si>
  <si>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</si>
  <si>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</si>
  <si>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</si>
  <si>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</si>
  <si>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</si>
  <si>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</si>
  <si>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</si>
  <si>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</si>
  <si>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</si>
  <si>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</si>
  <si>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</si>
  <si>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</si>
  <si>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</si>
  <si>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</si>
  <si>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</si>
  <si>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</si>
  <si>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</si>
  <si>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</si>
  <si>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</si>
  <si>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</si>
  <si>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</si>
  <si>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</si>
  <si>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</si>
  <si>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</si>
  <si>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</si>
  <si>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</si>
  <si>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</si>
  <si>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</si>
  <si>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</si>
  <si>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</si>
  <si>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</si>
  <si>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</si>
  <si>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</si>
  <si>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</si>
  <si>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</si>
  <si>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</si>
  <si>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</si>
  <si>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</si>
  <si>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</si>
  <si>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</si>
  <si>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</si>
  <si>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</si>
  <si>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</si>
  <si>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</si>
  <si>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</si>
  <si>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</si>
  <si>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</si>
  <si>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</si>
  <si>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</si>
  <si>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</si>
  <si>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</si>
  <si>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</si>
  <si>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</si>
  <si>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</si>
  <si>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</si>
  <si>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</si>
  <si>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</si>
  <si>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</si>
  <si>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</si>
  <si>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</si>
  <si>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</si>
  <si>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</si>
  <si>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</si>
  <si>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</si>
  <si>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</si>
  <si>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</si>
  <si>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</si>
  <si>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</si>
  <si>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</si>
  <si>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</si>
  <si>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</si>
  <si>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</si>
  <si>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</si>
  <si>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</si>
  <si>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</si>
  <si>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</si>
  <si>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</si>
  <si>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</si>
  <si>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</si>
  <si>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</si>
  <si>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</si>
  <si>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</si>
  <si>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</si>
  <si>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</si>
  <si>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</si>
  <si>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</si>
  <si>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</si>
  <si>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</si>
  <si>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</si>
  <si>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</si>
  <si>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</si>
  <si>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</si>
  <si>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</si>
  <si>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</si>
  <si>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</si>
  <si>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</si>
  <si>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</si>
  <si>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</si>
  <si>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</si>
  <si>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</si>
  <si>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</si>
  <si>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</si>
  <si>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</si>
  <si>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</si>
  <si>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</si>
  <si>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</si>
  <si>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</si>
  <si>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</si>
  <si>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</si>
  <si>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</si>
  <si>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</si>
  <si>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</si>
  <si>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</si>
  <si>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</si>
  <si>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</si>
  <si>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</si>
  <si>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</si>
  <si>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</si>
  <si>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</si>
  <si>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</si>
  <si>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</si>
  <si>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</si>
  <si>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</si>
  <si>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</si>
  <si>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</si>
  <si>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</si>
  <si>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</si>
  <si>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</si>
  <si>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</si>
  <si>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</si>
  <si>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</si>
  <si>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</si>
  <si>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</si>
  <si>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</si>
  <si>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</si>
  <si>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</si>
  <si>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</si>
  <si>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</si>
  <si>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</si>
  <si>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</si>
  <si>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</si>
  <si>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</si>
  <si>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</si>
  <si>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</si>
  <si>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</si>
  <si>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</si>
  <si>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</si>
  <si>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</si>
  <si>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</si>
  <si>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</si>
  <si>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</si>
  <si>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</si>
  <si>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</si>
  <si>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</si>
  <si>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</si>
  <si>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</si>
  <si>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</si>
  <si>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</si>
  <si>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</si>
  <si>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</si>
  <si>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</si>
  <si>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</si>
  <si>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</si>
  <si>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</si>
  <si>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</si>
  <si>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</si>
  <si>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</si>
  <si>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</si>
  <si>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</si>
  <si>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</si>
  <si>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</si>
  <si>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</si>
  <si>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</si>
  <si>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</si>
  <si>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</si>
  <si>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</si>
  <si>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</si>
  <si>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</si>
  <si>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</si>
  <si>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</si>
  <si>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</si>
  <si>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</si>
  <si>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</si>
  <si>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</si>
  <si>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</si>
  <si>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</si>
  <si>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</si>
  <si>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</si>
  <si>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</si>
  <si>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</si>
  <si>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</si>
  <si>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</si>
  <si>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</si>
  <si>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</si>
  <si>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</si>
  <si>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</si>
  <si>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</si>
  <si>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</si>
  <si>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</si>
  <si>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</si>
  <si>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</si>
  <si>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</si>
  <si>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</si>
  <si>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</si>
  <si>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</si>
  <si>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</si>
  <si>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</si>
  <si>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</si>
  <si>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</si>
  <si>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</si>
  <si>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</si>
  <si>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</si>
  <si>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</si>
  <si>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</si>
  <si>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</si>
  <si>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</si>
  <si>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</si>
  <si>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</si>
  <si>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</si>
  <si>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</si>
  <si>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</si>
  <si>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</si>
  <si>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</si>
  <si>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</si>
  <si>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</si>
  <si>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</si>
  <si>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</si>
  <si>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</si>
  <si>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</si>
  <si>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</si>
  <si>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</si>
  <si>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</si>
  <si>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</si>
  <si>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</si>
  <si>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</si>
  <si>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</si>
  <si>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</si>
  <si>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</si>
  <si>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</si>
  <si>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</si>
  <si>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</si>
  <si>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</si>
  <si>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</si>
  <si>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</si>
  <si>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</si>
  <si>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</si>
  <si>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</si>
  <si>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</si>
  <si>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</si>
  <si>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</si>
  <si>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</si>
  <si>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</si>
  <si>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</si>
  <si>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</si>
  <si>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</si>
  <si>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</si>
  <si>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</si>
  <si>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</si>
  <si>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</si>
  <si>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</si>
  <si>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</si>
  <si>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</si>
  <si>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</si>
  <si>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</si>
  <si>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</si>
  <si>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</si>
  <si>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</si>
  <si>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</si>
  <si>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</si>
  <si>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</si>
  <si>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</si>
  <si>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</si>
  <si>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</si>
  <si>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</si>
  <si>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</si>
  <si>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</si>
  <si>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</si>
  <si>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</si>
  <si>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</si>
  <si>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</si>
  <si>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</si>
  <si>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</si>
  <si>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</si>
  <si>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</si>
  <si>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</si>
  <si>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</si>
  <si>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</si>
  <si>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</si>
  <si>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</si>
  <si>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</si>
  <si>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</si>
  <si>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</si>
  <si>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</si>
  <si>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</si>
  <si>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</si>
  <si>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</si>
  <si>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</si>
  <si>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</si>
  <si>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</si>
  <si>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</si>
  <si>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</si>
  <si>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</si>
  <si>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</si>
  <si>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</si>
  <si>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</si>
  <si>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</si>
  <si>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</si>
  <si>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</si>
  <si>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</si>
  <si>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</si>
  <si>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</si>
  <si>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</si>
  <si>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</si>
  <si>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</si>
  <si>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</si>
  <si>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</si>
  <si>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</si>
  <si>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</si>
  <si>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</si>
  <si>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</si>
  <si>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</si>
  <si>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</si>
  <si>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</si>
  <si>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</si>
  <si>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</si>
  <si>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</si>
  <si>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</si>
  <si>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</si>
  <si>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</si>
  <si>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</si>
  <si>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</si>
  <si>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</si>
  <si>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</si>
  <si>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</si>
  <si>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</si>
  <si>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</si>
  <si>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</si>
  <si>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</si>
  <si>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</si>
  <si>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</si>
  <si>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</si>
  <si>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</si>
  <si>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</si>
  <si>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</si>
  <si>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</si>
  <si>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</si>
  <si>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</si>
  <si>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</si>
  <si>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</si>
  <si>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</si>
  <si>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</si>
  <si>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</si>
  <si>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</si>
  <si>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</si>
  <si>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</si>
  <si>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</si>
  <si>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</si>
  <si>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</si>
  <si>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</si>
  <si>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</si>
  <si>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</si>
  <si>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</si>
  <si>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</si>
  <si>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</si>
  <si>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</si>
  <si>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</si>
  <si>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</si>
  <si>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</si>
  <si>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</si>
  <si>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</si>
  <si>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</si>
  <si>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</si>
  <si>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</si>
  <si>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</si>
  <si>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</si>
  <si>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</si>
  <si>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</si>
  <si>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</si>
  <si>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</si>
  <si>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</si>
  <si>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</si>
  <si>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</si>
  <si>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</si>
  <si>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</si>
  <si>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</si>
  <si>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</si>
  <si>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</si>
  <si>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</si>
  <si>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</si>
  <si>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</si>
  <si>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</si>
  <si>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</si>
  <si>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</si>
  <si>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</si>
  <si>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</si>
  <si>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</si>
  <si>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</si>
  <si>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</si>
  <si>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</si>
  <si>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</si>
  <si>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</si>
  <si>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</si>
  <si>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</si>
  <si>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</si>
  <si>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</si>
  <si>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</si>
  <si>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</si>
  <si>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</si>
  <si>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</si>
  <si>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</si>
  <si>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</si>
  <si>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</si>
  <si>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</si>
  <si>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</si>
  <si>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</si>
  <si>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</si>
  <si>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</si>
  <si>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</si>
  <si>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</si>
  <si>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</si>
  <si>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</si>
  <si>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</si>
  <si>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</si>
  <si>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</si>
  <si>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</si>
  <si>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</si>
  <si>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</si>
  <si>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</si>
  <si>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</si>
  <si>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</si>
  <si>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</si>
  <si>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</si>
  <si>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</si>
  <si>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</si>
  <si>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</si>
  <si>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</si>
  <si>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</si>
  <si>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</si>
  <si>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</si>
  <si>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</si>
  <si>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</si>
  <si>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</si>
  <si>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</si>
  <si>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</si>
  <si>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</si>
  <si>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</si>
  <si>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</si>
  <si>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</si>
  <si>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</si>
  <si>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</si>
  <si>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</si>
  <si>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</si>
  <si>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</si>
  <si>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</si>
  <si>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</si>
  <si>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</si>
  <si>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</si>
  <si>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</si>
  <si>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</si>
  <si>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</si>
  <si>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</si>
  <si>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</si>
  <si>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</si>
  <si>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</si>
  <si>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</si>
  <si>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</si>
  <si>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</si>
  <si>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</si>
  <si>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</si>
  <si>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</si>
  <si>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</si>
  <si>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</si>
  <si>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</si>
  <si>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</si>
  <si>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</si>
  <si>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</si>
  <si>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</si>
  <si>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</si>
  <si>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</si>
  <si>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</si>
  <si>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</si>
  <si>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</si>
  <si>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</si>
  <si>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</si>
  <si>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</si>
  <si>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</si>
  <si>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</si>
  <si>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</si>
  <si>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</si>
  <si>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</si>
  <si>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</si>
  <si>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</si>
  <si>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</si>
  <si>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</si>
  <si>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</si>
  <si>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</si>
  <si>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</si>
  <si>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</si>
  <si>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</si>
  <si>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</si>
  <si>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</si>
  <si>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</si>
  <si>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</si>
  <si>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</si>
  <si>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</si>
  <si>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</si>
  <si>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</si>
  <si>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</si>
  <si>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</si>
  <si>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</si>
  <si>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</si>
  <si>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</si>
  <si>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</si>
  <si>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</si>
  <si>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</si>
  <si>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</si>
  <si>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</si>
  <si>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</si>
  <si>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</si>
  <si>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</si>
  <si>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</si>
  <si>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</si>
  <si>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</si>
  <si>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</si>
  <si>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</si>
  <si>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</si>
  <si>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</si>
  <si>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</si>
  <si>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</si>
  <si>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</si>
  <si>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</si>
  <si>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</si>
  <si>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</si>
  <si>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</si>
  <si>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</si>
  <si>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</si>
  <si>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</si>
  <si>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</si>
  <si>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</si>
  <si>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</si>
  <si>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</si>
  <si>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</si>
  <si>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</si>
  <si>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</si>
  <si>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</si>
  <si>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</si>
  <si>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</si>
  <si>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</si>
  <si>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</si>
  <si>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</si>
  <si>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</si>
  <si>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</si>
  <si>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</si>
  <si>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</si>
  <si>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</si>
  <si>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</si>
  <si>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</si>
  <si>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</si>
  <si>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</si>
  <si>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</si>
  <si>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</si>
  <si>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</si>
  <si>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</si>
  <si>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</si>
  <si>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</si>
  <si>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</si>
  <si>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</si>
  <si>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</si>
  <si>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</si>
  <si>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</si>
  <si>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</si>
  <si>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</si>
  <si>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</si>
  <si>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</si>
  <si>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</si>
  <si>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</si>
  <si>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</si>
  <si>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</si>
  <si>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</si>
  <si>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</si>
  <si>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</si>
  <si>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</si>
  <si>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</si>
  <si>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</si>
  <si>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</si>
  <si>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</si>
  <si>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</si>
  <si>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</si>
  <si>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</si>
  <si>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</si>
  <si>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</si>
  <si>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</si>
  <si>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</si>
  <si>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</si>
  <si>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</si>
  <si>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</si>
  <si>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</si>
  <si>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</si>
  <si>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</si>
  <si>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</si>
  <si>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</si>
  <si>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</si>
  <si>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</si>
  <si>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</si>
  <si>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</si>
  <si>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</si>
  <si>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</si>
  <si>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</si>
  <si>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</si>
  <si>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</si>
  <si>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</si>
  <si>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</si>
  <si>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</si>
  <si>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</si>
  <si>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</si>
  <si>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</si>
  <si>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</si>
  <si>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</si>
  <si>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</si>
  <si>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</si>
  <si>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</si>
  <si>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</si>
  <si>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</si>
  <si>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</si>
  <si>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</si>
  <si>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</si>
  <si>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</si>
  <si>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</si>
  <si>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</si>
  <si>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</si>
  <si>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</si>
  <si>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</si>
  <si>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</si>
  <si>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</si>
  <si>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</si>
  <si>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</si>
  <si>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</si>
  <si>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</si>
  <si>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</si>
  <si>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</si>
  <si>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</si>
  <si>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</si>
  <si>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</si>
  <si>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</si>
  <si>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</si>
  <si>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</si>
  <si>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</si>
  <si>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</si>
  <si>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</si>
  <si>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</si>
  <si>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</si>
  <si>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</si>
  <si>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</si>
  <si>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</si>
  <si>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</si>
  <si>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</si>
  <si>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</si>
  <si>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</si>
  <si>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</si>
  <si>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</si>
  <si>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</si>
  <si>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</si>
  <si>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</si>
  <si>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</si>
  <si>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</si>
  <si>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</si>
  <si>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</si>
  <si>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</si>
  <si>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</si>
  <si>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</si>
  <si>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</si>
  <si>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</si>
  <si>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</si>
  <si>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</si>
  <si>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</si>
  <si>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</si>
  <si>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</si>
  <si>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</si>
  <si>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</si>
  <si>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</si>
  <si>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</si>
  <si>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</si>
  <si>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</si>
  <si>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</si>
  <si>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</si>
  <si>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</si>
  <si>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</si>
  <si>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</si>
  <si>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</si>
  <si>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</si>
  <si>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</si>
  <si>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</si>
  <si>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</si>
  <si>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</si>
  <si>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</si>
  <si>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</si>
  <si>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</si>
  <si>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</si>
  <si>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</si>
  <si>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</si>
  <si>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</si>
  <si>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</si>
  <si>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</si>
  <si>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</si>
  <si>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</si>
  <si>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</si>
  <si>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</si>
  <si>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</si>
  <si>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</si>
  <si>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</si>
  <si>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</si>
  <si>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</si>
  <si>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</si>
  <si>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</si>
  <si>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</si>
  <si>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</si>
  <si>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</si>
  <si>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</si>
  <si>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</si>
  <si>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</si>
  <si>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</si>
  <si>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</si>
  <si>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</si>
  <si>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</si>
  <si>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</si>
  <si>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</si>
  <si>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</si>
  <si>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</si>
  <si>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</si>
  <si>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</si>
  <si>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</si>
  <si>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</si>
  <si>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</si>
  <si>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</si>
  <si>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</si>
  <si>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</si>
  <si>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</si>
  <si>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</si>
  <si>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</si>
  <si>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</si>
  <si>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</si>
  <si>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</si>
  <si>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</si>
  <si>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</si>
  <si>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</si>
  <si>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</si>
  <si>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</si>
  <si>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</si>
  <si>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</si>
  <si>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</si>
  <si>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</si>
  <si>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</si>
  <si>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</si>
  <si>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</si>
  <si>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</si>
  <si>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</si>
  <si>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</si>
  <si>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</si>
  <si>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</si>
  <si>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</si>
  <si>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</si>
  <si>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</si>
  <si>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</si>
  <si>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</si>
  <si>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</si>
  <si>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</si>
  <si>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</si>
  <si>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</si>
  <si>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</si>
  <si>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</si>
  <si>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</si>
  <si>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</si>
  <si>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</si>
  <si>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</si>
  <si>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</si>
  <si>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</si>
  <si>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</si>
  <si>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</si>
  <si>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</si>
  <si>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</si>
  <si>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</si>
  <si>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</si>
  <si>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</si>
  <si>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</si>
  <si>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</si>
  <si>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</si>
  <si>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</si>
  <si>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</si>
  <si>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</si>
  <si>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</si>
  <si>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</si>
  <si>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</si>
  <si>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</si>
  <si>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</si>
  <si>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</si>
  <si>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</si>
  <si>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</si>
  <si>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</si>
  <si>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</si>
  <si>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</si>
  <si>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</si>
  <si>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</si>
  <si>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</si>
  <si>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</si>
  <si>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</si>
  <si>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</si>
  <si>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</si>
  <si>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</si>
  <si>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</si>
  <si>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</si>
  <si>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</si>
  <si>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</si>
  <si>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</si>
  <si>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</si>
  <si>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</si>
  <si>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</si>
  <si>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</si>
  <si>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</si>
  <si>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</si>
  <si>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</si>
  <si>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</si>
  <si>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</si>
  <si>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</si>
  <si>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</si>
  <si>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</si>
  <si>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</si>
  <si>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</si>
  <si>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</si>
  <si>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</si>
  <si>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</si>
  <si>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</si>
  <si>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</si>
  <si>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</si>
  <si>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</si>
  <si>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</si>
  <si>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</si>
  <si>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</si>
  <si>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</si>
  <si>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</si>
  <si>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</si>
  <si>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</si>
  <si>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</si>
  <si>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</si>
  <si>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</si>
  <si>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</si>
  <si>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</si>
  <si>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</si>
  <si>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</si>
  <si>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</si>
  <si>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</si>
  <si>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</si>
  <si>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</si>
  <si>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</si>
  <si>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</si>
  <si>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</si>
  <si>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</si>
  <si>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</si>
  <si>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</si>
  <si>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</si>
  <si>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</si>
  <si>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</si>
  <si>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</si>
  <si>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</si>
  <si>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</si>
  <si>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</si>
  <si>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</si>
  <si>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</si>
  <si>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</si>
  <si>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</si>
  <si>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</si>
  <si>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</si>
  <si>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</si>
  <si>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</si>
  <si>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</si>
  <si>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</si>
  <si>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</si>
  <si>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</si>
  <si>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</si>
  <si>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</si>
  <si>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</si>
  <si>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</si>
  <si>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</si>
  <si>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</si>
  <si>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</si>
  <si>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</si>
  <si>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</si>
  <si>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</si>
  <si>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</si>
  <si>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</si>
  <si>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</si>
  <si>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</si>
  <si>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</si>
  <si>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</si>
  <si>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</si>
  <si>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</si>
  <si>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</si>
  <si>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</si>
  <si>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</si>
  <si>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</si>
  <si>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</si>
  <si>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</si>
  <si>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</si>
  <si>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</si>
  <si>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</si>
  <si>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</si>
  <si>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</si>
  <si>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</si>
  <si>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</si>
  <si>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</si>
  <si>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</si>
  <si>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</si>
  <si>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</si>
  <si>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</si>
  <si>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</si>
  <si>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</si>
  <si>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</si>
  <si>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</si>
  <si>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</si>
  <si>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</si>
  <si>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</si>
  <si>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</si>
  <si>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</si>
  <si>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</si>
  <si>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</si>
  <si>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</si>
  <si>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</si>
  <si>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</si>
  <si>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</si>
  <si>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</si>
  <si>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</si>
  <si>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</si>
  <si>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</si>
  <si>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</si>
  <si>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</si>
  <si>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</si>
  <si>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</si>
  <si>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</si>
  <si>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</si>
  <si>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</si>
  <si>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</si>
  <si>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</si>
  <si>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</si>
  <si>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</si>
  <si>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</si>
  <si>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</si>
  <si>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</si>
  <si>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</si>
  <si>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</si>
  <si>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</si>
  <si>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</si>
  <si>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</si>
  <si>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</si>
  <si>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</si>
  <si>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</si>
  <si>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</si>
  <si>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</si>
  <si>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</si>
  <si>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</si>
  <si>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</si>
  <si>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</si>
  <si>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</si>
  <si>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</si>
  <si>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</si>
  <si>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</si>
  <si>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</si>
  <si>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</si>
  <si>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</si>
  <si>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</si>
  <si>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</si>
  <si>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</si>
  <si>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</si>
  <si>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</si>
  <si>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</si>
  <si>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</si>
  <si>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</si>
  <si>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</si>
  <si>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</si>
  <si>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</si>
  <si>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</si>
  <si>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</si>
  <si>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</si>
  <si>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</si>
  <si>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</si>
  <si>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</si>
  <si>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</si>
  <si>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</si>
  <si>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</si>
  <si>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</si>
  <si>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</si>
  <si>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</si>
  <si>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</si>
  <si>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</si>
  <si>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</si>
  <si>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</si>
  <si>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</si>
  <si>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</si>
  <si>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</si>
  <si>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</si>
  <si>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</si>
  <si>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</si>
  <si>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</si>
  <si>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</si>
  <si>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</si>
  <si>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</si>
  <si>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</si>
  <si>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</si>
  <si>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</si>
  <si>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</si>
  <si>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</si>
  <si>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</si>
  <si>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</si>
  <si>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</si>
  <si>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</si>
  <si>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</si>
  <si>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</si>
  <si>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</si>
  <si>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</si>
  <si>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</si>
  <si>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</si>
  <si>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</si>
  <si>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</si>
  <si>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</si>
  <si>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</si>
  <si>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</si>
  <si>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</si>
  <si>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</si>
  <si>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</si>
  <si>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</si>
  <si>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</si>
  <si>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</si>
  <si>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</si>
  <si>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</si>
  <si>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</si>
  <si>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</si>
  <si>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</si>
  <si>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</si>
  <si>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</si>
  <si>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</si>
  <si>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</si>
  <si>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</si>
  <si>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</si>
  <si>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</si>
  <si>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</si>
  <si>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</si>
  <si>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</si>
  <si>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</si>
  <si>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</si>
  <si>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</si>
  <si>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</si>
  <si>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</si>
  <si>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</si>
  <si>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</si>
  <si>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</si>
  <si>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</si>
  <si>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</si>
  <si>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</si>
  <si>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</si>
  <si>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</si>
  <si>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</si>
  <si>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</si>
  <si>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</si>
  <si>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</si>
  <si>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</si>
  <si>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</si>
  <si>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</si>
  <si>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</si>
  <si>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</si>
  <si>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</si>
  <si>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</si>
  <si>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</si>
  <si>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</si>
  <si>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</si>
  <si>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</si>
  <si>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</si>
  <si>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</si>
  <si>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</si>
  <si>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</si>
  <si>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</si>
  <si>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</si>
  <si>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</si>
  <si>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</si>
  <si>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</si>
  <si>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</si>
  <si>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</si>
  <si>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</si>
  <si>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</si>
  <si>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</si>
  <si>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</si>
  <si>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</si>
  <si>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</si>
  <si>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</si>
  <si>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</si>
  <si>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</si>
  <si>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</si>
  <si>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</si>
  <si>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</si>
  <si>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</si>
  <si>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</si>
  <si>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</si>
  <si>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</si>
  <si>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</si>
  <si>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</si>
  <si>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</si>
  <si>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</si>
  <si>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</si>
  <si>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</si>
  <si>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</si>
  <si>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</si>
  <si>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</si>
  <si>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</si>
  <si>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</si>
  <si>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</si>
  <si>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</si>
  <si>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</si>
  <si>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</si>
  <si>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</si>
  <si>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</si>
  <si>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</si>
  <si>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</si>
  <si>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</si>
  <si>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</si>
  <si>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</si>
  <si>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</si>
  <si>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</si>
  <si>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</si>
  <si>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</si>
  <si>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</si>
  <si>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</si>
  <si>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</si>
  <si>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</si>
  <si>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</si>
  <si>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</si>
  <si>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</si>
  <si>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</si>
  <si>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</si>
  <si>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</si>
  <si>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</si>
  <si>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</si>
  <si>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</si>
  <si>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</si>
  <si>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</si>
  <si>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</si>
  <si>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</si>
  <si>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</si>
  <si>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</si>
  <si>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</si>
  <si>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</si>
  <si>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</si>
  <si>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</si>
  <si>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</si>
  <si>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</si>
  <si>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</si>
  <si>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</si>
  <si>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</si>
  <si>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</si>
  <si>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</si>
  <si>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</si>
  <si>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</si>
  <si>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</si>
  <si>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</si>
  <si>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</si>
  <si>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</si>
  <si>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</si>
  <si>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</si>
  <si>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</si>
  <si>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</si>
  <si>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</si>
  <si>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</si>
  <si>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</si>
  <si>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</si>
  <si>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</si>
  <si>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</si>
  <si>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</si>
  <si>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</si>
  <si>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</si>
  <si>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</si>
  <si>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</si>
  <si>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</si>
  <si>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</si>
  <si>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</si>
  <si>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</si>
  <si>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</si>
  <si>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</si>
  <si>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</si>
  <si>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</si>
  <si>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</si>
  <si>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</si>
  <si>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</si>
  <si>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</si>
  <si>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</si>
  <si>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</si>
  <si>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</si>
  <si>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</si>
  <si>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</si>
  <si>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</si>
  <si>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</si>
  <si>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</si>
  <si>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</si>
  <si>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</si>
  <si>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</si>
  <si>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</si>
  <si>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</si>
  <si>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</si>
  <si>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</si>
  <si>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</si>
  <si>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</si>
  <si>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</si>
  <si>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</si>
  <si>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</si>
  <si>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</si>
  <si>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</si>
  <si>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</si>
  <si>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</si>
  <si>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</si>
  <si>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</si>
  <si>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</si>
  <si>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</si>
  <si>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</si>
  <si>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</si>
  <si>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</si>
  <si>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</si>
  <si>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</si>
  <si>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</si>
  <si>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</si>
  <si>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</si>
  <si>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</si>
  <si>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</si>
  <si>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</si>
  <si>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</si>
  <si>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</si>
  <si>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</si>
  <si>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</si>
  <si>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</si>
  <si>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</si>
  <si>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</si>
  <si>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</si>
  <si>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</si>
  <si>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</si>
  <si>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</si>
  <si>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</si>
  <si>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</si>
  <si>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</si>
  <si>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</si>
  <si>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</si>
  <si>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</si>
  <si>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</si>
  <si>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</si>
  <si>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</si>
  <si>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</si>
  <si>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</si>
  <si>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</si>
  <si>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</si>
  <si>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</si>
  <si>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</si>
  <si>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</si>
  <si>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</si>
  <si>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</si>
  <si>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</si>
  <si>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</si>
  <si>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</si>
  <si>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</si>
  <si>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</si>
  <si>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</si>
  <si>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</si>
  <si>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</si>
  <si>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</si>
  <si>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</si>
  <si>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</si>
  <si>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</si>
  <si>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</si>
  <si>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</si>
  <si>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</si>
  <si>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</si>
  <si>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</si>
  <si>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</si>
  <si>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</si>
  <si>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</si>
  <si>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</si>
  <si>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</si>
  <si>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</si>
  <si>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</si>
  <si>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</si>
  <si>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</si>
  <si>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</si>
  <si>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</si>
  <si>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</si>
  <si>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</si>
  <si>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</si>
  <si>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</si>
  <si>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</si>
  <si>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</si>
  <si>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</si>
  <si>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</si>
  <si>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</si>
  <si>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</si>
  <si>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</si>
  <si>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</si>
  <si>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</si>
  <si>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</si>
  <si>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</si>
  <si>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</si>
  <si>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</si>
  <si>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</si>
  <si>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</si>
  <si>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</si>
  <si>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</si>
  <si>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</si>
  <si>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</si>
  <si>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</si>
  <si>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</si>
  <si>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</si>
  <si>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</si>
  <si>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</si>
  <si>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</si>
  <si>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</si>
  <si>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</si>
  <si>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</si>
  <si>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</si>
  <si>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</si>
  <si>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</si>
  <si>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</si>
  <si>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</si>
  <si>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</si>
  <si>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</si>
  <si>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</si>
  <si>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</si>
  <si>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</si>
  <si>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</si>
  <si>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</si>
  <si>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</si>
  <si>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</si>
  <si>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</si>
  <si>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</si>
  <si>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</si>
  <si>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</si>
  <si>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</si>
  <si>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</si>
  <si>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</si>
  <si>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</si>
  <si>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</si>
  <si>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</si>
  <si>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</si>
  <si>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</si>
  <si>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</si>
  <si>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</si>
  <si>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</si>
  <si>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</si>
  <si>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</si>
  <si>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</si>
  <si>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</si>
  <si>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</si>
  <si>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</si>
  <si>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</si>
  <si>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</si>
  <si>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</si>
  <si>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</si>
  <si>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</si>
  <si>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</si>
  <si>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</si>
  <si>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</si>
  <si>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</si>
  <si>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</si>
  <si>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</si>
  <si>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</si>
  <si>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</si>
  <si>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</si>
  <si>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</si>
  <si>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</si>
  <si>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</si>
  <si>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</si>
  <si>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</si>
  <si>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</si>
  <si>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</si>
  <si>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</si>
  <si>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</si>
  <si>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</si>
  <si>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</si>
  <si>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</si>
  <si>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</si>
  <si>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</si>
  <si>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</si>
  <si>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</si>
  <si>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</si>
  <si>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</si>
  <si>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</si>
  <si>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</si>
  <si>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</si>
  <si>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</si>
  <si>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</si>
  <si>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</si>
  <si>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</si>
  <si>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</si>
  <si>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</si>
  <si>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</si>
  <si>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</si>
  <si>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</si>
  <si>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</si>
  <si>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</si>
  <si>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</si>
  <si>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</si>
  <si>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</si>
  <si>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</si>
  <si>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</si>
  <si>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</si>
  <si>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</si>
  <si>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</si>
  <si>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</si>
  <si>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</si>
  <si>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</si>
  <si>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</si>
  <si>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</si>
  <si>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</si>
  <si>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</si>
  <si>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</si>
  <si>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</si>
  <si>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</si>
  <si>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</si>
  <si>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</si>
  <si>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</si>
  <si>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</si>
  <si>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</si>
  <si>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</si>
  <si>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</si>
  <si>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</si>
  <si>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</si>
  <si>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</si>
  <si>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</si>
  <si>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</si>
  <si>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</si>
  <si>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</si>
  <si>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</si>
  <si>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</si>
  <si>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</si>
  <si>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</si>
  <si>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</si>
  <si>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</si>
  <si>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</si>
  <si>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</si>
  <si>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</si>
  <si>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</si>
  <si>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</si>
  <si>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</si>
  <si>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</si>
  <si>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</si>
  <si>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</si>
  <si>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</si>
  <si>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</si>
  <si>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</si>
  <si>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</si>
  <si>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</si>
  <si>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</si>
  <si>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</si>
  <si>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</si>
  <si>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</si>
  <si>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</si>
  <si>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</si>
  <si>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</si>
  <si>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</si>
  <si>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</si>
  <si>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</si>
  <si>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</si>
  <si>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</si>
  <si>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</si>
  <si>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</si>
  <si>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</si>
  <si>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</si>
  <si>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</si>
  <si>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</si>
  <si>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</si>
  <si>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</si>
  <si>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</si>
  <si>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</si>
  <si>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</si>
  <si>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</si>
  <si>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</si>
  <si>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</si>
  <si>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</si>
  <si>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</si>
  <si>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</si>
  <si>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</si>
  <si>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</si>
  <si>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</si>
  <si>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</si>
  <si>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</si>
  <si>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</si>
  <si>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</si>
  <si>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</si>
  <si>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</si>
  <si>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</si>
  <si>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</si>
  <si>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</si>
  <si>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</si>
  <si>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</si>
  <si>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</si>
  <si>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</si>
  <si>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</si>
  <si>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</si>
  <si>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</si>
  <si>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</si>
  <si>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</si>
  <si>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</si>
  <si>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</si>
  <si>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</si>
  <si>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</si>
  <si>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</si>
  <si>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</si>
  <si>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</si>
  <si>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</si>
  <si>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</si>
  <si>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</si>
  <si>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</si>
  <si>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</si>
  <si>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</si>
  <si>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</si>
  <si>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</si>
  <si>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</si>
  <si>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</si>
  <si>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</si>
  <si>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</si>
  <si>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</si>
  <si>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</si>
  <si>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</si>
  <si>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</si>
  <si>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</si>
  <si>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</si>
  <si>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</si>
  <si>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</si>
  <si>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</si>
  <si>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</si>
  <si>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</si>
  <si>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</si>
  <si>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</si>
  <si>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</si>
  <si>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</si>
  <si>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</si>
  <si>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</si>
  <si>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</si>
  <si>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</si>
  <si>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</si>
  <si>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</si>
  <si>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</si>
  <si>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</si>
  <si>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</si>
  <si>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</si>
  <si>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</si>
  <si>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</si>
  <si>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</si>
  <si>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</si>
  <si>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</si>
  <si>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</si>
  <si>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</si>
  <si>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</si>
  <si>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</si>
  <si>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</si>
  <si>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</si>
  <si>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</si>
  <si>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</si>
  <si>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</si>
  <si>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</si>
  <si>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</si>
  <si>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</si>
  <si>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</si>
  <si>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</si>
  <si>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</si>
  <si>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</si>
  <si>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</si>
  <si>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</si>
  <si>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</si>
  <si>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</si>
  <si>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</si>
  <si>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</si>
  <si>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</si>
  <si>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</si>
  <si>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</si>
  <si>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</si>
  <si>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</si>
  <si>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</si>
  <si>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</si>
  <si>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</si>
  <si>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</si>
  <si>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</si>
  <si>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</si>
  <si>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</si>
  <si>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</si>
  <si>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</si>
  <si>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</si>
  <si>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</si>
  <si>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</si>
  <si>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</si>
  <si>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</si>
  <si>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</si>
  <si>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</si>
  <si>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</si>
  <si>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</si>
  <si>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</si>
  <si>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</si>
  <si>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</si>
  <si>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</si>
  <si>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</si>
  <si>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</si>
  <si>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</si>
  <si>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</si>
  <si>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</si>
  <si>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</si>
  <si>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</si>
  <si>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</si>
  <si>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</si>
  <si>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</si>
  <si>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</si>
  <si>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</si>
  <si>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</si>
  <si>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</si>
  <si>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</si>
  <si>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</si>
  <si>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</si>
  <si>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</si>
  <si>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</si>
  <si>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</si>
  <si>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</si>
  <si>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</si>
  <si>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</si>
  <si>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</si>
  <si>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</si>
  <si>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</si>
  <si>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</si>
  <si>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</si>
  <si>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</si>
  <si>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</si>
  <si>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</si>
  <si>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</si>
  <si>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</si>
  <si>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</si>
  <si>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</si>
  <si>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</si>
  <si>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</si>
  <si>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</si>
  <si>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</si>
  <si>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</si>
  <si>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</si>
  <si>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</si>
  <si>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</si>
  <si>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</si>
  <si>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</si>
  <si>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</si>
  <si>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</si>
  <si>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</si>
  <si>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</si>
  <si>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</si>
  <si>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</si>
  <si>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</si>
  <si>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</si>
  <si>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</si>
  <si>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</si>
  <si>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</si>
  <si>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</si>
  <si>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</si>
  <si>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</si>
  <si>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</si>
  <si>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</si>
  <si>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</si>
  <si>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</si>
  <si>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</si>
  <si>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</si>
  <si>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</si>
  <si>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</si>
  <si>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</si>
  <si>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</si>
  <si>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</si>
  <si>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</si>
  <si>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</si>
  <si>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</si>
  <si>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</si>
  <si>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</si>
  <si>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</si>
  <si>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</si>
  <si>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</si>
  <si>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</si>
  <si>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</si>
  <si>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</si>
  <si>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</si>
  <si>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</si>
  <si>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</si>
  <si>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</si>
  <si>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</si>
  <si>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</si>
  <si>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</si>
  <si>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</si>
  <si>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</si>
  <si>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</si>
  <si>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</si>
  <si>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</si>
  <si>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</si>
  <si>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</si>
  <si>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</si>
  <si>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</si>
  <si>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</si>
  <si>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</si>
  <si>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</si>
  <si>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</si>
  <si>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</si>
  <si>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</si>
  <si>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</si>
  <si>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</si>
  <si>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</si>
  <si>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</si>
  <si>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</si>
  <si>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</si>
  <si>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</si>
  <si>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</si>
  <si>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</si>
  <si>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</si>
  <si>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</si>
  <si>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</si>
  <si>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</si>
  <si>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</si>
  <si>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</si>
  <si>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</si>
  <si>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</si>
  <si>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</si>
  <si>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</si>
  <si>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</si>
  <si>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</si>
  <si>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</si>
  <si>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</si>
  <si>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</si>
  <si>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</si>
  <si>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</si>
  <si>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</si>
  <si>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</si>
  <si>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</si>
  <si>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</si>
  <si>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</si>
  <si>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</si>
  <si>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</si>
  <si>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</si>
  <si>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</si>
  <si>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</si>
  <si>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</si>
  <si>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</si>
  <si>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</si>
  <si>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</si>
  <si>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</si>
  <si>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</si>
  <si>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</si>
  <si>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</si>
  <si>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</si>
  <si>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</si>
  <si>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</si>
  <si>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</si>
  <si>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</si>
  <si>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</si>
  <si>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</si>
  <si>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</si>
  <si>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</si>
  <si>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</si>
  <si>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</si>
  <si>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</si>
  <si>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</si>
  <si>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</si>
  <si>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</si>
  <si>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</si>
  <si>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</si>
  <si>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</si>
  <si>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</si>
  <si>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</si>
  <si>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</si>
  <si>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</si>
  <si>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</si>
  <si>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</si>
  <si>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</si>
  <si>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</si>
  <si>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</si>
  <si>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</si>
  <si>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</si>
  <si>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</si>
  <si>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</si>
  <si>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</si>
  <si>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</si>
  <si>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</si>
  <si>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</si>
  <si>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</si>
  <si>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</si>
  <si>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</si>
  <si>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</si>
  <si>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</si>
  <si>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</si>
  <si>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</si>
  <si>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</si>
  <si>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</si>
  <si>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</si>
  <si>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</si>
  <si>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</si>
  <si>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</si>
  <si>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</si>
  <si>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</si>
  <si>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</si>
  <si>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</si>
  <si>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</si>
  <si>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</si>
  <si>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</si>
  <si>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</si>
  <si>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</si>
  <si>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</si>
  <si>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</si>
  <si>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</si>
  <si>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</si>
  <si>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</si>
  <si>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</si>
  <si>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</si>
  <si>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</si>
  <si>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</si>
  <si>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</si>
  <si>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</si>
  <si>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</si>
  <si>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</si>
  <si>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</si>
  <si>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</si>
  <si>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</si>
  <si>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</si>
  <si>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</si>
  <si>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</si>
  <si>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</si>
  <si>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</si>
  <si>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</si>
  <si>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</si>
  <si>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</si>
  <si>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</si>
  <si>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</si>
  <si>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</si>
  <si>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</si>
  <si>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</si>
  <si>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</si>
  <si>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</si>
  <si>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</si>
  <si>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</si>
  <si>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</si>
  <si>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</si>
  <si>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</si>
  <si>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</si>
  <si>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</si>
  <si>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</si>
  <si>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</si>
  <si>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</si>
  <si>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</si>
  <si>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</si>
  <si>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</si>
  <si>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</si>
  <si>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</si>
  <si>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</si>
  <si>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</si>
  <si>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</si>
  <si>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</si>
  <si>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</si>
  <si>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</si>
  <si>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</si>
  <si>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</si>
  <si>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</si>
  <si>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</si>
  <si>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</si>
  <si>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</si>
  <si>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</si>
  <si>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</si>
  <si>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</si>
  <si>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</si>
  <si>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</si>
  <si>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</si>
  <si>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</si>
  <si>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</si>
  <si>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</si>
  <si>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</si>
  <si>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</si>
  <si>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</si>
  <si>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</si>
  <si>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</si>
  <si>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</si>
  <si>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</si>
  <si>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</si>
  <si>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</si>
  <si>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</si>
  <si>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</si>
  <si>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</si>
  <si>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</si>
  <si>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</si>
  <si>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</si>
  <si>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</si>
  <si>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</si>
  <si>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</si>
  <si>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</si>
  <si>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</si>
  <si>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</si>
  <si>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</si>
  <si>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</si>
  <si>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</si>
  <si>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</si>
  <si>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</si>
  <si>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</si>
  <si>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</si>
  <si>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</si>
  <si>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</si>
  <si>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</si>
  <si>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</si>
  <si>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</si>
  <si>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</si>
  <si>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</si>
  <si>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</si>
  <si>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</si>
  <si>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</si>
  <si>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</si>
  <si>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</si>
  <si>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</si>
  <si>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</si>
  <si>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</si>
  <si>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</si>
  <si>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</si>
  <si>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</si>
  <si>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</si>
  <si>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</si>
  <si>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</si>
  <si>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</si>
  <si>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</si>
  <si>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</si>
  <si>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</si>
  <si>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</si>
  <si>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</si>
  <si>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</si>
  <si>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</si>
  <si>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</si>
  <si>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</si>
  <si>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</si>
  <si>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</si>
  <si>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</si>
  <si>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</si>
  <si>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</si>
  <si>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</si>
  <si>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</si>
  <si>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</si>
  <si>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</si>
  <si>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</si>
  <si>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</si>
  <si>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</si>
  <si>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</si>
  <si>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</si>
  <si>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</si>
  <si>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</si>
  <si>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</si>
  <si>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</si>
  <si>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</si>
  <si>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</si>
  <si>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</si>
  <si>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</si>
  <si>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</si>
  <si>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</si>
  <si>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</si>
  <si>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</si>
  <si>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</si>
  <si>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</si>
  <si>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</si>
  <si>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</si>
  <si>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</si>
  <si>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</si>
  <si>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</si>
  <si>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</si>
  <si>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</si>
  <si>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</si>
  <si>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</si>
  <si>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</si>
  <si>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</si>
  <si>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</si>
  <si>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</si>
  <si>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</si>
  <si>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</si>
  <si>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</si>
  <si>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</si>
  <si>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</si>
  <si>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</si>
  <si>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</si>
  <si>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</si>
  <si>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</si>
  <si>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</si>
  <si>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</si>
  <si>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</si>
  <si>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</si>
  <si>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</si>
  <si>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</si>
  <si>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</si>
  <si>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</si>
  <si>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</si>
  <si>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</si>
  <si>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</si>
  <si>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</si>
  <si>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</si>
  <si>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</si>
  <si>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</si>
  <si>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</si>
  <si>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</si>
  <si>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</si>
  <si>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</si>
  <si>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</si>
  <si>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</si>
  <si>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</si>
  <si>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</si>
  <si>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</si>
  <si>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</si>
  <si>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</si>
  <si>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</si>
  <si>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</si>
  <si>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</si>
  <si>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</si>
  <si>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</si>
  <si>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</si>
  <si>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</si>
  <si>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</si>
  <si>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</si>
  <si>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</si>
  <si>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</si>
  <si>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</si>
  <si>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</si>
  <si>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</si>
  <si>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</si>
  <si>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</si>
  <si>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</si>
  <si>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</si>
  <si>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</si>
  <si>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</si>
  <si>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</si>
  <si>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</si>
  <si>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</si>
  <si>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</si>
  <si>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</si>
  <si>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</si>
  <si>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</si>
  <si>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</si>
  <si>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</si>
  <si>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</si>
  <si>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</si>
  <si>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</si>
  <si>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</si>
  <si>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</si>
  <si>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</si>
  <si>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</si>
  <si>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</si>
  <si>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</si>
  <si>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</si>
  <si>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</si>
  <si>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</si>
  <si>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</si>
  <si>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</si>
  <si>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</si>
  <si>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</si>
  <si>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</si>
  <si>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</si>
  <si>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</si>
  <si>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</si>
  <si>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</si>
  <si>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</si>
  <si>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</si>
  <si>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</si>
  <si>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</si>
  <si>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</si>
  <si>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</si>
  <si>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</si>
  <si>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</si>
  <si>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</si>
  <si>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</si>
  <si>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</si>
  <si>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</si>
  <si>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</si>
  <si>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</si>
  <si>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</si>
  <si>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</si>
  <si>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</si>
  <si>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</si>
  <si>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</si>
  <si>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</si>
  <si>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</si>
  <si>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</si>
  <si>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</si>
  <si>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</si>
  <si>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</si>
  <si>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</si>
  <si>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</si>
  <si>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</si>
  <si>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</si>
  <si>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</si>
  <si>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</si>
  <si>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</si>
  <si>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</si>
  <si>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</si>
  <si>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</si>
  <si>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</si>
  <si>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</si>
  <si>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</si>
  <si>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</si>
  <si>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</si>
  <si>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</si>
  <si>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</si>
  <si>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</si>
  <si>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</si>
  <si>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</si>
  <si>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</si>
  <si>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</si>
  <si>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</si>
  <si>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</si>
  <si>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</si>
  <si>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</si>
  <si>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</si>
  <si>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</si>
  <si>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</si>
  <si>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</si>
  <si>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</si>
  <si>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</si>
  <si>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</si>
  <si>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</si>
  <si>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</si>
  <si>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</si>
  <si>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</si>
  <si>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</si>
  <si>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</si>
  <si>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</si>
  <si>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</si>
  <si>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</si>
  <si>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</si>
  <si>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</si>
  <si>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</si>
  <si>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</si>
  <si>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</si>
  <si>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</si>
  <si>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</si>
  <si>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</si>
  <si>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</si>
  <si>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</si>
  <si>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</si>
  <si>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</si>
  <si>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</si>
  <si>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</si>
  <si>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</si>
  <si>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</si>
  <si>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</si>
  <si>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</si>
  <si>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</si>
  <si>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</si>
  <si>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</si>
  <si>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</si>
  <si>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</si>
  <si>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</si>
  <si>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</si>
  <si>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</si>
  <si>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</si>
  <si>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</si>
  <si>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</si>
  <si>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</si>
  <si>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</si>
  <si>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</si>
  <si>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</si>
  <si>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</si>
  <si>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</si>
  <si>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</si>
  <si>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</si>
  <si>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</si>
  <si>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</si>
  <si>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</si>
  <si>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</si>
  <si>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</si>
  <si>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</si>
  <si>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</si>
  <si>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</si>
  <si>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</si>
  <si>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</si>
  <si>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</si>
  <si>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</si>
  <si>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</si>
  <si>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</si>
  <si>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</si>
  <si>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</si>
  <si>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</si>
  <si>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</si>
  <si>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</si>
  <si>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</si>
  <si>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</si>
  <si>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</si>
  <si>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</si>
  <si>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</si>
  <si>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</si>
  <si>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</si>
  <si>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</si>
  <si>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</si>
  <si>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</si>
  <si>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</si>
  <si>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</si>
  <si>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</si>
  <si>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</si>
  <si>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</si>
  <si>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</si>
  <si>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</si>
  <si>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</si>
  <si>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</si>
  <si>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</si>
  <si>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</si>
  <si>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</si>
  <si>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</si>
  <si>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</si>
  <si>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</si>
  <si>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</si>
  <si>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</si>
  <si>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</si>
  <si>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</si>
  <si>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</si>
  <si>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</si>
  <si>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</si>
  <si>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</si>
  <si>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</si>
  <si>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</si>
  <si>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</si>
  <si>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</si>
  <si>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</si>
  <si>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</si>
  <si>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</si>
  <si>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</si>
  <si>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</si>
  <si>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</si>
  <si>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</si>
  <si>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</si>
  <si>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</si>
  <si>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</si>
  <si>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</si>
  <si>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</si>
  <si>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</si>
  <si>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</si>
  <si>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</si>
  <si>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</si>
  <si>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</si>
  <si>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</si>
  <si>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</si>
  <si>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</si>
  <si>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</si>
  <si>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</si>
  <si>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</si>
  <si>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</si>
  <si>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</si>
  <si>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</si>
  <si>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</si>
  <si>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</si>
  <si>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</si>
  <si>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</si>
  <si>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</si>
  <si>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</si>
  <si>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</si>
  <si>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</si>
  <si>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</si>
  <si>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</si>
  <si>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</si>
  <si>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</si>
  <si>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</si>
  <si>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</si>
  <si>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</si>
  <si>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</si>
  <si>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</si>
  <si>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</si>
  <si>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</si>
  <si>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</si>
  <si>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</si>
  <si>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</si>
  <si>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</si>
  <si>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</si>
  <si>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</si>
  <si>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</si>
  <si>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</si>
  <si>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</si>
  <si>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</si>
  <si>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</si>
  <si>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</si>
  <si>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</si>
  <si>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</si>
  <si>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</si>
  <si>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</si>
  <si>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</si>
  <si>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</si>
  <si>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</si>
  <si>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</si>
  <si>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</si>
  <si>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</si>
  <si>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</si>
  <si>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</si>
  <si>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</si>
  <si>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</si>
  <si>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</si>
  <si>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</si>
  <si>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</si>
  <si>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</si>
  <si>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</si>
  <si>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</si>
  <si>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</si>
  <si>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</si>
  <si>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</si>
  <si>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</si>
  <si>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</si>
  <si>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</si>
  <si>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</si>
  <si>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</si>
  <si>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</si>
  <si>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</si>
  <si>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</si>
  <si>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</si>
  <si>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</si>
  <si>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</si>
  <si>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</si>
  <si>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</si>
  <si>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</si>
  <si>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</si>
  <si>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</si>
  <si>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</si>
  <si>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</si>
  <si>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</si>
  <si>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</si>
  <si>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</si>
  <si>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</si>
  <si>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</si>
  <si>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</si>
  <si>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</si>
  <si>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</si>
  <si>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</si>
  <si>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</si>
  <si>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</si>
  <si>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</si>
  <si>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</si>
  <si>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</si>
  <si>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</si>
  <si>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</si>
  <si>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</si>
  <si>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</si>
  <si>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</si>
  <si>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</si>
  <si>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</si>
  <si>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</si>
  <si>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</si>
  <si>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</si>
  <si>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</si>
  <si>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</si>
  <si>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</si>
  <si>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</si>
  <si>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</si>
  <si>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</si>
  <si>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</si>
  <si>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</si>
  <si>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</si>
  <si>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</si>
  <si>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</si>
  <si>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</si>
  <si>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</si>
  <si>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</si>
  <si>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</si>
  <si>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</si>
  <si>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</si>
  <si>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</si>
  <si>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</si>
  <si>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</si>
  <si>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</si>
  <si>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</si>
  <si>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</si>
  <si>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</si>
  <si>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</si>
  <si>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</si>
  <si>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</si>
  <si>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</si>
  <si>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</si>
  <si>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</si>
  <si>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</si>
  <si>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</si>
  <si>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</si>
  <si>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</si>
  <si>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</si>
  <si>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</si>
  <si>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</si>
  <si>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</si>
  <si>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</si>
  <si>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</si>
  <si>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</si>
  <si>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</si>
  <si>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</si>
  <si>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</si>
  <si>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</si>
  <si>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</si>
  <si>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</si>
  <si>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</si>
  <si>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</si>
  <si>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</si>
  <si>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</si>
  <si>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</si>
  <si>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</si>
  <si>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</si>
  <si>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</si>
  <si>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</si>
  <si>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</si>
  <si>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</si>
  <si>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</si>
  <si>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</si>
  <si>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</si>
  <si>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</si>
  <si>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</si>
  <si>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</si>
  <si>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</si>
  <si>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</si>
  <si>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</si>
  <si>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</si>
  <si>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</si>
  <si>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</si>
  <si>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</si>
  <si>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</si>
  <si>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</si>
  <si>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</si>
  <si>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</si>
  <si>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</si>
  <si>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</si>
  <si>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</si>
  <si>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</si>
  <si>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</si>
  <si>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</si>
  <si>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</si>
  <si>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</si>
  <si>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</si>
  <si>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</si>
  <si>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</si>
  <si>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</si>
  <si>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</si>
  <si>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</si>
  <si>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</si>
  <si>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</si>
  <si>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</si>
  <si>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</si>
  <si>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</si>
  <si>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</si>
  <si>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</si>
  <si>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</si>
  <si>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</si>
  <si>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</si>
  <si>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</si>
  <si>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</si>
  <si>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</si>
  <si>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</si>
  <si>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</si>
  <si>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</si>
  <si>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</si>
  <si>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</si>
  <si>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</si>
  <si>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</si>
  <si>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</si>
  <si>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</si>
  <si>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</si>
  <si>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</si>
  <si>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</si>
  <si>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</si>
  <si>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</si>
  <si>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</si>
  <si>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</si>
  <si>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</si>
  <si>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</si>
  <si>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</si>
  <si>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</si>
  <si>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</si>
  <si>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</si>
  <si>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</si>
  <si>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</si>
  <si>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</si>
  <si>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</si>
  <si>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</si>
  <si>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</si>
  <si>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</si>
  <si>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</si>
  <si>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</si>
  <si>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</si>
  <si>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</si>
  <si>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</si>
  <si>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</si>
  <si>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</si>
  <si>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</si>
  <si>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</si>
  <si>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</si>
  <si>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</si>
  <si>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</si>
  <si>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</si>
  <si>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</si>
  <si>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</si>
  <si>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</si>
  <si>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</si>
  <si>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</si>
  <si>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</si>
  <si>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</si>
  <si>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</si>
  <si>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</si>
  <si>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</si>
  <si>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</si>
  <si>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</si>
  <si>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</si>
  <si>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</si>
  <si>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</si>
  <si>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</si>
  <si>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</si>
  <si>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</si>
  <si>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</si>
  <si>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</si>
  <si>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</si>
  <si>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</si>
  <si>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</si>
  <si>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</si>
  <si>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</si>
  <si>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</si>
  <si>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</si>
  <si>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</si>
  <si>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</si>
  <si>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</si>
  <si>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</si>
  <si>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</si>
  <si>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</si>
  <si>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</si>
  <si>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</si>
  <si>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</si>
  <si>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</si>
  <si>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</si>
  <si>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</si>
  <si>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</si>
  <si>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</si>
  <si>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</si>
  <si>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</si>
  <si>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</si>
  <si>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</si>
  <si>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</si>
  <si>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</si>
  <si>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</si>
  <si>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</si>
  <si>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</si>
  <si>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</si>
  <si>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</si>
  <si>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</si>
  <si>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</si>
  <si>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</si>
  <si>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</si>
  <si>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</si>
  <si>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</si>
  <si>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</si>
  <si>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</si>
  <si>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</si>
  <si>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</si>
  <si>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</si>
  <si>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</si>
  <si>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</si>
  <si>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</si>
  <si>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</si>
  <si>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</si>
  <si>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</si>
  <si>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</si>
  <si>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</si>
  <si>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</si>
  <si>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</si>
  <si>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</si>
  <si>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</si>
  <si>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</si>
  <si>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</si>
  <si>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</si>
  <si>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</si>
  <si>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</si>
  <si>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</si>
  <si>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</si>
  <si>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</si>
  <si>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</si>
  <si>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</si>
  <si>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</si>
  <si>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</si>
  <si>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</si>
  <si>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</si>
  <si>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</si>
  <si>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</si>
  <si>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</si>
  <si>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</si>
  <si>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</si>
  <si>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</si>
  <si>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</si>
  <si>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</si>
  <si>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</si>
  <si>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</si>
  <si>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</si>
  <si>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</si>
  <si>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</si>
  <si>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</si>
  <si>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</si>
  <si>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</si>
  <si>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</si>
  <si>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</si>
  <si>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</si>
  <si>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</si>
  <si>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</si>
  <si>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</si>
  <si>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</si>
  <si>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</si>
  <si>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</si>
  <si>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</si>
  <si>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</si>
  <si>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</si>
  <si>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</si>
  <si>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</si>
  <si>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</si>
  <si>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</si>
  <si>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</si>
  <si>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</si>
  <si>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</si>
  <si>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</si>
  <si>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</si>
  <si>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</si>
  <si>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</si>
  <si>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</si>
  <si>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</si>
  <si>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</si>
  <si>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</si>
  <si>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</si>
  <si>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</si>
  <si>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</si>
  <si>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</si>
  <si>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</si>
  <si>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</si>
  <si>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</si>
  <si>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</si>
  <si>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</si>
  <si>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</si>
  <si>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</si>
  <si>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</si>
  <si>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</si>
  <si>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</si>
  <si>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</si>
  <si>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</si>
  <si>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</si>
  <si>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</si>
  <si>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</si>
  <si>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</si>
  <si>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</si>
  <si>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</si>
  <si>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</si>
  <si>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</si>
  <si>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</si>
  <si>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</si>
  <si>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</si>
  <si>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</si>
  <si>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</si>
  <si>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</si>
  <si>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</si>
  <si>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</si>
  <si>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</si>
  <si>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</si>
  <si>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</si>
  <si>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</si>
  <si>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</si>
  <si>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</si>
  <si>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</si>
  <si>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</si>
  <si>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</si>
  <si>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</si>
  <si>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</si>
  <si>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</si>
  <si>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</si>
  <si>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</si>
  <si>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</si>
  <si>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</si>
  <si>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</si>
  <si>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</si>
  <si>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</si>
  <si>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</si>
  <si>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</si>
  <si>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</si>
  <si>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</si>
  <si>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</si>
  <si>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</si>
  <si>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</si>
  <si>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</si>
  <si>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</si>
  <si>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</si>
  <si>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</si>
  <si>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</si>
  <si>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</si>
  <si>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</si>
  <si>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</si>
  <si>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</si>
  <si>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</si>
  <si>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</si>
  <si>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</si>
  <si>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</si>
  <si>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</si>
  <si>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</si>
  <si>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</si>
  <si>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</si>
  <si>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</si>
  <si>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</si>
  <si>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</si>
  <si>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</si>
  <si>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</si>
  <si>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</si>
  <si>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</si>
  <si>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</si>
  <si>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</si>
  <si>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</si>
  <si>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</si>
  <si>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</si>
  <si>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</si>
  <si>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</si>
  <si>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</si>
  <si>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</si>
  <si>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</si>
  <si>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</si>
  <si>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</si>
  <si>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</si>
  <si>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</si>
  <si>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</si>
  <si>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</si>
  <si>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</si>
  <si>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</si>
  <si>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</si>
  <si>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</si>
  <si>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</si>
  <si>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</si>
  <si>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</si>
  <si>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</si>
  <si>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</si>
  <si>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</si>
  <si>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</si>
  <si>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</si>
  <si>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</si>
  <si>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</si>
  <si>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</si>
  <si>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</si>
  <si>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</si>
  <si>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</si>
  <si>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</si>
  <si>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</si>
  <si>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</si>
  <si>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</si>
  <si>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</si>
  <si>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</si>
  <si>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</si>
  <si>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</si>
  <si>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</si>
  <si>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</si>
  <si>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</si>
  <si>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</si>
  <si>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</si>
  <si>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</si>
  <si>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</si>
  <si>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</si>
  <si>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</si>
  <si>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</si>
  <si>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</si>
  <si>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</si>
  <si>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</si>
  <si>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</si>
  <si>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</si>
  <si>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</si>
  <si>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</si>
  <si>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</si>
  <si>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</si>
  <si>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</si>
  <si>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</si>
  <si>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</si>
  <si>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</si>
  <si>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</si>
  <si>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</si>
  <si>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</si>
  <si>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</si>
  <si>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</si>
  <si>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</si>
  <si>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</si>
  <si>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</si>
  <si>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</si>
  <si>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</si>
  <si>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</si>
  <si>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</si>
  <si>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</si>
  <si>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</si>
  <si>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</si>
  <si>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</si>
  <si>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</si>
  <si>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</si>
  <si>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</si>
  <si>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</si>
  <si>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</si>
  <si>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</si>
  <si>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</si>
  <si>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</si>
  <si>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</si>
  <si>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</si>
  <si>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</si>
  <si>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</si>
  <si>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</si>
  <si>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</si>
  <si>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</si>
  <si>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</si>
  <si>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</si>
  <si>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</si>
  <si>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</si>
  <si>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</si>
  <si>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</si>
  <si>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</si>
  <si>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</si>
  <si>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</si>
  <si>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</si>
  <si>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</si>
  <si>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</si>
  <si>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</si>
  <si>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</si>
  <si>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</si>
  <si>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</si>
  <si>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</si>
  <si>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</si>
  <si>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</si>
  <si>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</si>
  <si>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</si>
  <si>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</si>
  <si>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</si>
  <si>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</si>
  <si>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</si>
  <si>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</si>
  <si>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</si>
  <si>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</si>
  <si>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</si>
  <si>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</si>
  <si>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</si>
  <si>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</si>
  <si>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</si>
  <si>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</si>
  <si>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</si>
  <si>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</si>
  <si>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</si>
  <si>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</si>
  <si>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</si>
  <si>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</si>
  <si>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</si>
  <si>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</si>
  <si>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</si>
  <si>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</si>
  <si>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</si>
  <si>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</si>
  <si>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</si>
  <si>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</si>
  <si>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</si>
  <si>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</si>
  <si>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</si>
  <si>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</si>
  <si>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</si>
  <si>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</si>
  <si>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</si>
  <si>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</si>
  <si>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</si>
  <si>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</si>
  <si>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</si>
  <si>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</si>
  <si>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</si>
  <si>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</si>
  <si>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</si>
  <si>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</si>
  <si>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</si>
  <si>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</si>
  <si>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</si>
  <si>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</si>
  <si>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</si>
  <si>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</si>
  <si>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</si>
  <si>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</si>
  <si>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</si>
  <si>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</si>
  <si>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</si>
  <si>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</si>
  <si>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</si>
  <si>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</si>
  <si>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</si>
  <si>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</si>
  <si>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</si>
  <si>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</si>
  <si>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</si>
  <si>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</si>
  <si>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</si>
  <si>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</si>
  <si>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</si>
  <si>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</si>
  <si>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</si>
  <si>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</si>
  <si>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</si>
  <si>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</si>
  <si>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</si>
  <si>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</si>
  <si>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</si>
  <si>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</si>
  <si>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</si>
  <si>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</si>
  <si>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</si>
  <si>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</si>
  <si>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</si>
  <si>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</si>
  <si>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</si>
  <si>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</si>
  <si>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</si>
  <si>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</si>
  <si>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</si>
  <si>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</si>
  <si>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</si>
  <si>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</si>
  <si>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</si>
  <si>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</si>
  <si>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</si>
  <si>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</si>
  <si>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</si>
  <si>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</si>
  <si>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</si>
  <si>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</si>
  <si>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</si>
  <si>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</si>
  <si>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</si>
  <si>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</si>
  <si>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</si>
  <si>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</si>
  <si>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</si>
  <si>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</si>
  <si>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</si>
  <si>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</si>
  <si>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</si>
  <si>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</si>
  <si>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</si>
  <si>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</si>
  <si>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</si>
  <si>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</si>
  <si>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</si>
  <si>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</si>
  <si>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</si>
  <si>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</si>
  <si>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</si>
  <si>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</si>
  <si>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</si>
  <si>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</si>
  <si>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</si>
  <si>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</si>
  <si>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</si>
  <si>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</si>
  <si>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</si>
  <si>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</si>
  <si>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</si>
  <si>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</si>
  <si>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</si>
  <si>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</si>
  <si>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</si>
  <si>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</si>
  <si>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</si>
  <si>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</si>
  <si>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</si>
  <si>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</si>
  <si>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</si>
  <si>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</si>
  <si>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</si>
  <si>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</si>
  <si>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</si>
  <si>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</si>
  <si>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</si>
  <si>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</si>
  <si>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</si>
  <si>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</si>
  <si>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</si>
  <si>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</si>
  <si>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</si>
  <si>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</si>
  <si>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</si>
  <si>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</si>
  <si>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</si>
  <si>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</si>
  <si>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</si>
  <si>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</si>
  <si>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</si>
  <si>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</si>
  <si>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</si>
  <si>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</si>
  <si>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</si>
  <si>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</si>
  <si>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</si>
  <si>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</si>
  <si>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</si>
  <si>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</si>
  <si>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</si>
  <si>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</si>
  <si>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</si>
  <si>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</si>
  <si>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</si>
  <si>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</si>
  <si>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</si>
  <si>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</si>
  <si>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</si>
  <si>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</si>
  <si>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</si>
  <si>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</si>
  <si>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</si>
  <si>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</si>
  <si>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</si>
  <si>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</si>
  <si>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</si>
  <si>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</si>
  <si>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</si>
  <si>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</si>
  <si>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</si>
  <si>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</si>
  <si>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</si>
  <si>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</si>
  <si>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</si>
  <si>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</si>
  <si>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</si>
  <si>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</si>
  <si>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</si>
  <si>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</si>
  <si>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</si>
  <si>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</si>
  <si>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</si>
  <si>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</si>
  <si>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</si>
  <si>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</si>
  <si>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</si>
  <si>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</si>
  <si>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</si>
  <si>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</si>
  <si>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</si>
  <si>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</si>
  <si>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</si>
  <si>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</si>
  <si>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</si>
  <si>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</si>
  <si>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</si>
  <si>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</si>
  <si>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</si>
  <si>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</si>
  <si>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</si>
  <si>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</si>
  <si>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</si>
  <si>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</si>
  <si>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</si>
  <si>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</si>
  <si>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</si>
  <si>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</si>
  <si>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</si>
  <si>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</si>
  <si>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</si>
  <si>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</si>
  <si>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</si>
  <si>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</si>
  <si>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</si>
  <si>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</si>
  <si>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</si>
  <si>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</si>
  <si>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</si>
  <si>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</si>
  <si>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</si>
  <si>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</si>
  <si>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</si>
  <si>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</si>
  <si>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</si>
  <si>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</si>
  <si>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</si>
  <si>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</si>
  <si>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</si>
  <si>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</si>
  <si>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</si>
  <si>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</si>
  <si>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</si>
  <si>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</si>
  <si>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</si>
  <si>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</si>
  <si>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</si>
  <si>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</si>
  <si>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</si>
  <si>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</si>
  <si>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</si>
  <si>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</si>
  <si>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</si>
  <si>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</si>
  <si>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</si>
  <si>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</si>
  <si>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</si>
  <si>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</si>
  <si>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</si>
  <si>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</si>
  <si>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</si>
  <si>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</si>
  <si>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</si>
  <si>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</si>
  <si>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</si>
  <si>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</si>
  <si>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</si>
  <si>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</si>
  <si>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</si>
  <si>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</si>
  <si>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</si>
  <si>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</si>
  <si>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</si>
  <si>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</si>
  <si>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</si>
  <si>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</si>
  <si>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</si>
  <si>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</si>
  <si>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</si>
  <si>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</si>
  <si>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</si>
  <si>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</si>
  <si>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</si>
  <si>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</si>
  <si>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</si>
  <si>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</si>
  <si>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</si>
  <si>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</si>
  <si>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</si>
  <si>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</si>
  <si>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</si>
  <si>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</si>
  <si>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</si>
  <si>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</si>
  <si>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</si>
  <si>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</si>
  <si>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</si>
  <si>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</si>
  <si>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</si>
  <si>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</si>
  <si>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</si>
  <si>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</si>
  <si>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</si>
  <si>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</si>
  <si>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</si>
  <si>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</si>
  <si>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</si>
  <si>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</si>
  <si>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</si>
  <si>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</si>
  <si>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</si>
  <si>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</si>
  <si>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</si>
  <si>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</si>
  <si>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</si>
  <si>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</si>
  <si>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</si>
  <si>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</si>
  <si>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</si>
  <si>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</si>
  <si>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</si>
  <si>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</si>
  <si>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</si>
  <si>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</si>
  <si>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</si>
  <si>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</si>
  <si>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</si>
  <si>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</si>
  <si>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</si>
  <si>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</si>
  <si>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</si>
  <si>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</si>
  <si>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</si>
  <si>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</si>
  <si>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</si>
  <si>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</si>
  <si>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</si>
  <si>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</si>
  <si>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</si>
  <si>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</si>
  <si>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</si>
  <si>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</si>
  <si>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</si>
  <si>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</si>
  <si>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</si>
  <si>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</si>
  <si>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</si>
  <si>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</si>
  <si>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</si>
  <si>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</si>
  <si>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</si>
  <si>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</si>
  <si>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</si>
  <si>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</si>
  <si>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</si>
  <si>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</si>
  <si>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</si>
  <si>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</si>
  <si>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</si>
  <si>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</si>
  <si>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</si>
  <si>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</si>
  <si>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</si>
  <si>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</si>
  <si>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</si>
  <si>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</si>
  <si>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</si>
  <si>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</si>
  <si>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</si>
  <si>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</si>
  <si>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</si>
  <si>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</si>
  <si>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</si>
  <si>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</si>
  <si>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</si>
  <si>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</si>
  <si>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</si>
  <si>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</si>
  <si>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</si>
  <si>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</si>
  <si>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</si>
  <si>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</si>
  <si>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</si>
  <si>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</si>
  <si>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</si>
  <si>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</si>
  <si>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</si>
  <si>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</si>
  <si>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</si>
  <si>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</si>
  <si>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</si>
  <si>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</si>
  <si>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</si>
  <si>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</si>
  <si>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</si>
  <si>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</si>
  <si>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</si>
  <si>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</si>
  <si>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</si>
  <si>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</si>
  <si>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</si>
  <si>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</si>
  <si>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</si>
  <si>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</si>
  <si>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</si>
  <si>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</si>
  <si>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</si>
  <si>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</si>
  <si>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</si>
  <si>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</si>
  <si>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</si>
  <si>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</si>
  <si>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</si>
  <si>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</si>
  <si>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</si>
  <si>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</si>
  <si>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</si>
  <si>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</si>
  <si>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</si>
  <si>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</si>
  <si>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</si>
  <si>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</si>
  <si>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</si>
  <si>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</si>
  <si>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</si>
  <si>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</si>
  <si>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</si>
  <si>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</si>
  <si>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</si>
  <si>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</si>
  <si>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</si>
  <si>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</si>
  <si>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</si>
  <si>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</si>
  <si>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</si>
  <si>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</si>
  <si>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</si>
  <si>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</si>
  <si>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</si>
  <si>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</si>
  <si>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</si>
  <si>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</si>
  <si>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</si>
  <si>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</si>
  <si>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</si>
  <si>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</si>
  <si>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</si>
  <si>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</si>
  <si>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</si>
  <si>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</si>
  <si>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</si>
  <si>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</si>
  <si>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</si>
  <si>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</si>
  <si>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</si>
  <si>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</si>
  <si>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</si>
  <si>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</si>
  <si>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</si>
  <si>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</si>
  <si>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</si>
  <si>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</si>
  <si>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</si>
  <si>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</si>
  <si>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</si>
  <si>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</si>
  <si>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</si>
  <si>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</si>
  <si>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</si>
  <si>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</si>
  <si>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</si>
  <si>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</si>
  <si>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</si>
  <si>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</si>
  <si>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</si>
  <si>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</si>
  <si>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</si>
  <si>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</si>
  <si>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</si>
  <si>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</si>
  <si>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</si>
  <si>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</si>
  <si>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</si>
  <si>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</si>
  <si>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</si>
  <si>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</si>
  <si>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</si>
  <si>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</si>
  <si>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</si>
  <si>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</si>
  <si>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</si>
  <si>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</si>
  <si>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</si>
  <si>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</si>
  <si>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</si>
  <si>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</si>
  <si>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</si>
  <si>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</si>
  <si>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</si>
  <si>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</si>
  <si>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</si>
  <si>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</si>
  <si>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</si>
  <si>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</si>
  <si>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</si>
  <si>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</si>
  <si>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</si>
  <si>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</si>
  <si>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</si>
  <si>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</si>
  <si>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</si>
  <si>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</si>
  <si>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</si>
  <si>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</si>
  <si>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</si>
  <si>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</si>
  <si>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</si>
  <si>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</si>
  <si>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</si>
  <si>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</si>
  <si>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</si>
  <si>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</si>
  <si>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</si>
  <si>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</si>
  <si>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</si>
  <si>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</si>
  <si>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</si>
  <si>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</si>
  <si>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</si>
  <si>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</si>
  <si>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</si>
  <si>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</si>
  <si>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</si>
  <si>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</si>
  <si>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</si>
  <si>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</si>
  <si>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</si>
  <si>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</si>
  <si>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</si>
  <si>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</si>
  <si>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</si>
  <si>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</si>
  <si>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</si>
  <si>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</si>
  <si>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</si>
  <si>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</si>
  <si>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</si>
  <si>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</si>
  <si>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</si>
  <si>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</si>
  <si>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</si>
  <si>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</si>
  <si>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</si>
  <si>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</si>
  <si>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</si>
  <si>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</si>
  <si>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</si>
  <si>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</si>
  <si>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</si>
  <si>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</si>
  <si>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</si>
  <si>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</si>
  <si>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</si>
  <si>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</si>
  <si>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</si>
  <si>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</si>
  <si>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</si>
  <si>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</si>
  <si>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</si>
  <si>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</si>
  <si>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</si>
  <si>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</si>
  <si>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</si>
  <si>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</si>
  <si>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</si>
  <si>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</si>
  <si>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</si>
  <si>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</si>
  <si>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</si>
  <si>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</si>
  <si>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</si>
  <si>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</si>
  <si>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</si>
  <si>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</si>
  <si>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</si>
  <si>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</si>
  <si>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</si>
  <si>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</si>
  <si>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</si>
  <si>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</si>
  <si>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</si>
  <si>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</si>
  <si>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</si>
  <si>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</si>
  <si>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</si>
  <si>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</si>
  <si>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</si>
  <si>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</si>
  <si>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</si>
  <si>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</si>
  <si>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</si>
  <si>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</si>
  <si>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</si>
  <si>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</si>
  <si>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</si>
  <si>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</si>
  <si>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</si>
  <si>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</si>
  <si>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</si>
  <si>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</si>
  <si>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</si>
  <si>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</si>
  <si>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</si>
  <si>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</si>
  <si>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</si>
  <si>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</si>
  <si>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</si>
  <si>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</si>
  <si>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</si>
  <si>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</si>
  <si>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</si>
  <si>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</si>
  <si>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</si>
  <si>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</si>
  <si>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</si>
  <si>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</si>
  <si>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</si>
  <si>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</si>
  <si>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</si>
  <si>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</si>
  <si>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</si>
  <si>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</si>
  <si>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</si>
  <si>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</si>
  <si>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</si>
  <si>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</si>
  <si>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</si>
  <si>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</si>
  <si>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</si>
  <si>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</si>
  <si>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</si>
  <si>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</si>
  <si>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</si>
  <si>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</si>
  <si>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</si>
  <si>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</si>
  <si>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</si>
  <si>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</si>
  <si>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</si>
  <si>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</si>
  <si>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</si>
  <si>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</si>
  <si>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</si>
  <si>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</si>
  <si>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</si>
  <si>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</si>
  <si>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</si>
  <si>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</si>
  <si>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</si>
  <si>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</si>
  <si>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</si>
  <si>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</si>
  <si>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</si>
  <si>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</si>
  <si>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</si>
  <si>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</si>
  <si>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</si>
  <si>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</si>
  <si>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</si>
  <si>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</si>
  <si>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</si>
  <si>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</si>
  <si>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</si>
  <si>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</si>
  <si>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</si>
  <si>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</si>
  <si>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</si>
  <si>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</si>
  <si>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</si>
  <si>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</si>
  <si>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</si>
  <si>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</si>
  <si>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</si>
  <si>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</si>
  <si>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</si>
  <si>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</si>
  <si>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</si>
  <si>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</si>
  <si>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</si>
  <si>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</si>
  <si>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</si>
  <si>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</si>
  <si>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</si>
  <si>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</si>
  <si>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</si>
  <si>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</si>
  <si>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</si>
  <si>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</si>
  <si>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</si>
  <si>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</si>
  <si>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</si>
  <si>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</si>
  <si>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</si>
  <si>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</si>
  <si>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</si>
  <si>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</si>
  <si>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</si>
  <si>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</si>
  <si>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</si>
  <si>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</si>
  <si>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</si>
  <si>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</si>
  <si>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</si>
  <si>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</si>
  <si>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</si>
  <si>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</si>
  <si>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</si>
  <si>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</si>
  <si>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</si>
  <si>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</si>
  <si>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</si>
  <si>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</si>
  <si>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</si>
  <si>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</si>
  <si>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</si>
  <si>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</si>
  <si>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</si>
  <si>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</si>
  <si>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</si>
  <si>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</si>
  <si>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</si>
  <si>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</si>
  <si>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</si>
  <si>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</si>
  <si>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</si>
  <si>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</si>
  <si>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</si>
  <si>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</si>
  <si>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</si>
  <si>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</si>
  <si>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</si>
  <si>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</si>
  <si>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</si>
  <si>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</si>
  <si>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</si>
  <si>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</si>
  <si>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</si>
  <si>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</si>
  <si>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</si>
  <si>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</si>
  <si>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</si>
  <si>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</si>
  <si>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</si>
  <si>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</si>
  <si>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</si>
  <si>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</si>
  <si>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</si>
  <si>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</si>
  <si>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</si>
  <si>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</si>
  <si>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</si>
  <si>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</si>
  <si>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</si>
  <si>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</si>
  <si>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</si>
  <si>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</si>
  <si>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</si>
  <si>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</si>
  <si>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</si>
  <si>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</si>
  <si>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</si>
  <si>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</si>
  <si>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</si>
  <si>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</si>
  <si>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</si>
  <si>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</si>
  <si>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</si>
  <si>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</si>
  <si>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</si>
  <si>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</si>
  <si>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</si>
  <si>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</si>
  <si>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</si>
  <si>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</si>
  <si>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</si>
  <si>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</si>
  <si>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</si>
  <si>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</si>
  <si>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</si>
  <si>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</si>
  <si>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</si>
  <si>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</si>
  <si>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</si>
  <si>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</si>
  <si>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</si>
  <si>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</si>
  <si>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</si>
  <si>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</si>
  <si>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</si>
  <si>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</si>
  <si>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</si>
  <si>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</si>
  <si>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</si>
  <si>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</si>
  <si>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</si>
  <si>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</si>
  <si>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</si>
  <si>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</si>
  <si>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</si>
  <si>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</si>
  <si>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</si>
  <si>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</si>
  <si>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</si>
  <si>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</si>
  <si>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</si>
  <si>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</si>
  <si>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</si>
  <si>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</si>
  <si>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</si>
  <si>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</si>
  <si>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</si>
  <si>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</si>
  <si>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</si>
  <si>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</si>
  <si>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</si>
  <si>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</si>
  <si>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</si>
  <si>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</si>
  <si>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</si>
  <si>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</si>
  <si>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</si>
  <si>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</si>
  <si>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</si>
  <si>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</si>
  <si>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</si>
  <si>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</si>
  <si>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</si>
  <si>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</si>
  <si>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</si>
  <si>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</si>
  <si>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</si>
  <si>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</si>
  <si>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</si>
  <si>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</si>
  <si>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</si>
  <si>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</si>
  <si>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</si>
  <si>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</si>
  <si>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</si>
  <si>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</si>
  <si>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</si>
  <si>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</si>
  <si>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</si>
  <si>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</si>
  <si>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</si>
  <si>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</si>
  <si>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</si>
  <si>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</si>
  <si>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</si>
  <si>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</si>
  <si>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</si>
  <si>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</si>
  <si>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</si>
  <si>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</si>
  <si>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</si>
  <si>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</si>
  <si>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</si>
  <si>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</si>
  <si>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</si>
  <si>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</si>
  <si>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</si>
  <si>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</si>
  <si>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</si>
  <si>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</si>
  <si>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</si>
  <si>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</si>
  <si>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</si>
  <si>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</si>
  <si>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</si>
  <si>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</si>
  <si>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</si>
  <si>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</si>
  <si>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</si>
  <si>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</si>
  <si>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</si>
  <si>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</si>
  <si>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</si>
  <si>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</si>
  <si>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</si>
  <si>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</si>
  <si>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</si>
  <si>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</si>
  <si>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</si>
  <si>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</si>
  <si>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</si>
  <si>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</si>
  <si>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</si>
  <si>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</si>
  <si>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</si>
  <si>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</si>
  <si>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</si>
  <si>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</si>
  <si>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</si>
  <si>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</si>
  <si>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</si>
  <si>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</si>
  <si>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</si>
  <si>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</si>
  <si>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</si>
  <si>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</si>
  <si>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</si>
  <si>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</si>
  <si>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</si>
  <si>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</si>
  <si>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</si>
  <si>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</si>
  <si>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</si>
  <si>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</si>
  <si>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</si>
  <si>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</si>
  <si>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</si>
  <si>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</si>
  <si>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</si>
  <si>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</si>
  <si>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</si>
  <si>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</si>
  <si>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</si>
  <si>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</si>
  <si>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</si>
  <si>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</si>
  <si>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</si>
  <si>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</si>
  <si>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</si>
  <si>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</si>
  <si>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</si>
  <si>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</si>
  <si>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</si>
  <si>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</si>
  <si>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</si>
  <si>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</si>
  <si>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</si>
  <si>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</si>
  <si>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</si>
  <si>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</si>
  <si>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</si>
  <si>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</si>
  <si>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</si>
  <si>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</si>
  <si>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</si>
  <si>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</si>
  <si>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</si>
  <si>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</si>
  <si>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</si>
  <si>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</si>
  <si>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</si>
  <si>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</si>
  <si>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</si>
  <si>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</si>
  <si>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</si>
  <si>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</si>
  <si>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</si>
  <si>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</si>
  <si>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</si>
  <si>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</si>
  <si>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</si>
  <si>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</si>
  <si>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</si>
  <si>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</si>
  <si>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</si>
  <si>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</si>
  <si>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</si>
  <si>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</si>
  <si>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</si>
  <si>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</si>
  <si>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</si>
  <si>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</si>
  <si>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</si>
  <si>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</si>
  <si>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</si>
  <si>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</si>
  <si>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</si>
  <si>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</si>
  <si>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</si>
  <si>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</si>
  <si>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</si>
  <si>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</si>
  <si>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</si>
  <si>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</si>
  <si>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</si>
  <si>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</si>
  <si>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</si>
  <si>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</si>
  <si>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</si>
  <si>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</si>
  <si>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</si>
  <si>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</si>
  <si>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</si>
  <si>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</si>
  <si>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</si>
  <si>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</si>
  <si>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</si>
  <si>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</si>
  <si>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</si>
  <si>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</si>
  <si>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</si>
  <si>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</si>
  <si>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</si>
  <si>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</si>
  <si>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</si>
  <si>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</si>
  <si>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</si>
  <si>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</si>
  <si>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</si>
  <si>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</si>
  <si>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</si>
  <si>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</si>
  <si>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</si>
  <si>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</si>
  <si>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</si>
  <si>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</si>
  <si>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</si>
  <si>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</si>
  <si>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</si>
  <si>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</si>
  <si>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</si>
  <si>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</si>
  <si>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</si>
  <si>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</si>
  <si>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</si>
  <si>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</si>
  <si>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</si>
  <si>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</si>
  <si>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</si>
  <si>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</si>
  <si>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</si>
  <si>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</si>
  <si>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</si>
  <si>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</si>
  <si>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</si>
  <si>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</si>
  <si>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</si>
  <si>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</si>
  <si>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</si>
  <si>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</si>
  <si>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</si>
  <si>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</si>
  <si>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</si>
  <si>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</si>
  <si>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</si>
  <si>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</si>
  <si>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</si>
  <si>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</si>
  <si>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</si>
  <si>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</si>
  <si>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</si>
  <si>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</si>
  <si>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</si>
  <si>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</si>
  <si>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</si>
  <si>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</si>
  <si>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</si>
  <si>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</si>
  <si>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</si>
  <si>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</si>
  <si>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</si>
  <si>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</si>
  <si>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</si>
  <si>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</si>
  <si>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</si>
  <si>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</si>
  <si>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</si>
  <si>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</si>
  <si>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</si>
  <si>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</si>
  <si>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</si>
  <si>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</si>
  <si>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</si>
  <si>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</si>
  <si>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</si>
  <si>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</si>
  <si>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</si>
  <si>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</si>
  <si>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</si>
  <si>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</si>
  <si>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</si>
  <si>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</si>
  <si>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</si>
  <si>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</si>
  <si>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</si>
  <si>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</si>
  <si>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</si>
  <si>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</si>
  <si>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</si>
  <si>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</si>
  <si>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</si>
  <si>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</si>
  <si>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</si>
  <si>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</si>
  <si>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</si>
  <si>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</si>
  <si>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</si>
  <si>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</si>
  <si>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</si>
  <si>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</si>
  <si>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</si>
  <si>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</si>
  <si>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</si>
  <si>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</si>
  <si>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</si>
  <si>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</si>
  <si>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</si>
  <si>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</si>
  <si>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</si>
  <si>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</si>
  <si>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</si>
  <si>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</si>
  <si>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</si>
  <si>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</si>
  <si>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</si>
  <si>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</si>
  <si>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</si>
  <si>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</si>
  <si>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</si>
  <si>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</si>
  <si>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</si>
  <si>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</si>
  <si>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</si>
  <si>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</si>
  <si>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</si>
  <si>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</si>
  <si>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</si>
  <si>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</si>
  <si>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</si>
  <si>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</si>
  <si>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</si>
  <si>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</si>
  <si>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</si>
  <si>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</si>
  <si>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</si>
  <si>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</si>
  <si>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</si>
  <si>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</si>
  <si>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</si>
  <si>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</si>
  <si>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</si>
  <si>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</si>
  <si>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</si>
  <si>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</si>
  <si>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</si>
  <si>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</si>
  <si>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</si>
  <si>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</si>
  <si>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</si>
  <si>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</si>
  <si>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</si>
  <si>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</si>
  <si>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</si>
  <si>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</si>
  <si>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</si>
  <si>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</si>
  <si>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</si>
  <si>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</si>
  <si>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</si>
  <si>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</si>
  <si>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</si>
  <si>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</si>
  <si>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</si>
  <si>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</si>
  <si>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</si>
  <si>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</si>
  <si>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</si>
  <si>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</si>
  <si>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</si>
  <si>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</si>
  <si>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</si>
  <si>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</si>
  <si>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</si>
  <si>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</si>
  <si>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</si>
  <si>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</si>
  <si>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</si>
  <si>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</si>
  <si>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</si>
  <si>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</si>
  <si>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</si>
  <si>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</si>
  <si>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</si>
  <si>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</si>
  <si>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</si>
  <si>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</si>
  <si>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</si>
  <si>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</si>
  <si>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</si>
  <si>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</si>
  <si>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</si>
  <si>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</si>
  <si>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</si>
  <si>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</si>
  <si>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</si>
  <si>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</si>
  <si>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</si>
  <si>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</si>
  <si>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</si>
  <si>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</si>
  <si>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</si>
  <si>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</si>
  <si>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</si>
  <si>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</si>
  <si>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</si>
  <si>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</si>
  <si>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</si>
  <si>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</si>
  <si>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</si>
  <si>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</si>
  <si>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</si>
  <si>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</si>
  <si>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</si>
  <si>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</si>
  <si>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</si>
  <si>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</si>
  <si>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</si>
  <si>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</si>
  <si>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</si>
  <si>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</si>
  <si>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</si>
  <si>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</si>
  <si>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</si>
  <si>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</si>
  <si>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</si>
  <si>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</si>
  <si>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</si>
  <si>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</si>
  <si>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</si>
  <si>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</si>
  <si>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</si>
  <si>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</si>
  <si>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</si>
  <si>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</si>
  <si>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</si>
  <si>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</si>
  <si>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</si>
  <si>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</si>
  <si>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</si>
  <si>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</si>
  <si>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</si>
  <si>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</si>
  <si>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</si>
  <si>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</si>
  <si>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</si>
  <si>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</si>
  <si>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</si>
  <si>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</si>
  <si>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</si>
  <si>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</si>
  <si>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</si>
  <si>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</si>
  <si>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</si>
  <si>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</si>
  <si>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</si>
  <si>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</si>
  <si>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</si>
  <si>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</si>
  <si>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</si>
  <si>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</si>
  <si>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</si>
  <si>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</si>
  <si>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</si>
  <si>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</si>
  <si>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</si>
  <si>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</si>
  <si>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</si>
  <si>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</si>
  <si>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</si>
  <si>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</si>
  <si>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</si>
  <si>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</si>
  <si>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</si>
  <si>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</si>
  <si>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</si>
  <si>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</si>
  <si>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</si>
  <si>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</si>
  <si>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</si>
  <si>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</si>
  <si>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</si>
  <si>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</si>
  <si>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</si>
  <si>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</si>
  <si>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</si>
  <si>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</si>
  <si>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</si>
  <si>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</si>
  <si>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</si>
  <si>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</si>
  <si>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</si>
  <si>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</si>
  <si>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</si>
  <si>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</si>
  <si>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</si>
  <si>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</si>
  <si>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</si>
  <si>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</si>
  <si>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</si>
  <si>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</si>
  <si>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</si>
  <si>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</si>
  <si>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</si>
  <si>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</si>
  <si>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</si>
  <si>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</si>
  <si>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</si>
  <si>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</si>
  <si>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</si>
  <si>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</si>
  <si>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</si>
  <si>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</si>
  <si>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</si>
  <si>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</si>
  <si>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</si>
  <si>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</si>
  <si>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</si>
  <si>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</si>
  <si>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</si>
  <si>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</si>
  <si>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</si>
  <si>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</si>
  <si>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</si>
  <si>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</si>
  <si>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</si>
  <si>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</si>
  <si>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</si>
  <si>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</si>
  <si>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</si>
  <si>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</si>
  <si>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</si>
  <si>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</si>
  <si>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</si>
  <si>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</si>
  <si>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</si>
  <si>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</si>
  <si>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</si>
  <si>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</si>
  <si>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</si>
  <si>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</si>
  <si>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</si>
  <si>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</si>
  <si>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</si>
  <si>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</si>
  <si>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</si>
  <si>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</si>
  <si>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</si>
  <si>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</si>
  <si>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</si>
  <si>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</si>
  <si>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</si>
  <si>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</si>
  <si>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</si>
  <si>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</si>
  <si>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</si>
  <si>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</si>
  <si>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</si>
  <si>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</si>
  <si>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</si>
  <si>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</si>
  <si>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</si>
  <si>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</si>
  <si>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</si>
  <si>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</si>
  <si>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</si>
  <si>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</si>
  <si>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</si>
  <si>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</si>
  <si>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</si>
  <si>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</si>
  <si>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</si>
  <si>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</si>
  <si>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</si>
  <si>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</si>
  <si>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</si>
  <si>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</si>
  <si>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</si>
  <si>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</si>
  <si>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</si>
  <si>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</si>
  <si>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</si>
  <si>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</si>
  <si>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</si>
  <si>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</si>
  <si>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</si>
  <si>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</si>
  <si>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</si>
  <si>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</si>
  <si>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</si>
  <si>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</si>
  <si>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</si>
  <si>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</si>
  <si>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</si>
  <si>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</si>
  <si>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</si>
  <si>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</si>
  <si>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</si>
  <si>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</si>
  <si>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</si>
  <si>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</si>
  <si>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</si>
  <si>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</si>
  <si>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</si>
  <si>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</si>
  <si>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</si>
  <si>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</si>
  <si>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</si>
  <si>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</si>
  <si>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</si>
  <si>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</si>
  <si>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</si>
  <si>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</si>
  <si>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</si>
  <si>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</si>
  <si>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</si>
  <si>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</si>
  <si>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</si>
  <si>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</si>
  <si>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</si>
  <si>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</si>
  <si>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</si>
  <si>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</si>
  <si>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</si>
  <si>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</si>
  <si>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</si>
  <si>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</si>
  <si>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</si>
  <si>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</si>
  <si>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</si>
  <si>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</si>
  <si>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</si>
  <si>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</si>
  <si>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</si>
  <si>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</si>
  <si>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</si>
  <si>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</si>
  <si>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</si>
  <si>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</si>
  <si>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</si>
  <si>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</si>
  <si>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</si>
  <si>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</si>
  <si>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</si>
  <si>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</si>
  <si>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</si>
  <si>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</si>
  <si>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</si>
  <si>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</si>
  <si>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</si>
  <si>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</si>
  <si>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</si>
  <si>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</si>
  <si>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</si>
  <si>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</si>
  <si>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</si>
  <si>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</si>
  <si>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</si>
  <si>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</si>
  <si>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</si>
  <si>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</si>
  <si>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</si>
  <si>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</si>
  <si>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</si>
  <si>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</si>
  <si>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</si>
  <si>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</si>
  <si>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</si>
  <si>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</si>
  <si>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</si>
  <si>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</si>
  <si>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</si>
  <si>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</si>
  <si>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</si>
  <si>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</si>
  <si>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</si>
  <si>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</si>
  <si>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</si>
  <si>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</si>
  <si>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</si>
  <si>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</si>
  <si>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</si>
  <si>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</si>
  <si>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</si>
  <si>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</si>
  <si>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</si>
  <si>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</si>
  <si>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</si>
  <si>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</si>
  <si>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</si>
  <si>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</si>
  <si>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</si>
  <si>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</si>
  <si>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</si>
  <si>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</si>
  <si>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</si>
  <si>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</si>
  <si>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</si>
  <si>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</si>
  <si>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</si>
  <si>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</si>
  <si>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</si>
  <si>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</si>
  <si>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</si>
  <si>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</si>
  <si>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</si>
  <si>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</si>
  <si>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</si>
  <si>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</si>
  <si>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</si>
  <si>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</si>
  <si>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</si>
  <si>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</si>
  <si>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</si>
  <si>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</si>
  <si>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</si>
  <si>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</si>
  <si>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</si>
  <si>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</si>
  <si>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</si>
  <si>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</si>
  <si>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</si>
  <si>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</si>
  <si>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</si>
  <si>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</si>
  <si>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</si>
  <si>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</si>
  <si>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</si>
  <si>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</si>
  <si>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</si>
  <si>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</si>
  <si>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</si>
  <si>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</si>
  <si>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</si>
  <si>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</si>
  <si>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</si>
  <si>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</si>
  <si>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</si>
  <si>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</si>
  <si>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</si>
  <si>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</si>
  <si>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</si>
  <si>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</si>
  <si>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</si>
  <si>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</si>
  <si>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</si>
  <si>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</si>
  <si>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</si>
  <si>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</si>
  <si>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</si>
  <si>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</si>
  <si>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</si>
  <si>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</si>
  <si>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</si>
  <si>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</si>
  <si>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</si>
  <si>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</si>
  <si>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</si>
  <si>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</si>
  <si>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</si>
  <si>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</si>
  <si>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</si>
  <si>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</si>
  <si>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</si>
  <si>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</si>
  <si>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</si>
  <si>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</si>
  <si>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</si>
  <si>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</si>
  <si>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</si>
  <si>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</si>
  <si>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</si>
  <si>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</si>
  <si>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</si>
  <si>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</si>
  <si>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</si>
  <si>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</si>
  <si>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</si>
  <si>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</si>
  <si>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</si>
  <si>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</si>
  <si>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</si>
  <si>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</si>
  <si>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</si>
  <si>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</si>
  <si>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</si>
  <si>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</si>
  <si>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</si>
  <si>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</si>
  <si>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</si>
  <si>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</si>
  <si>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</si>
  <si>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</si>
  <si>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</si>
  <si>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</si>
  <si>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</si>
  <si>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</si>
  <si>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</si>
  <si>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</si>
  <si>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</si>
  <si>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</si>
  <si>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</si>
  <si>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</si>
  <si>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</si>
  <si>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</si>
  <si>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</si>
  <si>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</si>
  <si>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</si>
  <si>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</si>
  <si>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</si>
  <si>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</si>
  <si>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</si>
  <si>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</si>
  <si>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</si>
  <si>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</si>
  <si>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</si>
  <si>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</si>
  <si>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</si>
  <si>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</si>
  <si>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</si>
  <si>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</si>
  <si>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</si>
  <si>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</si>
  <si>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</si>
  <si>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</si>
  <si>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</si>
  <si>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</si>
  <si>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</si>
  <si>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90 mins</t>
  </si>
  <si>
    <t>PCM-20251115-00000515</t>
  </si>
  <si>
    <t>Access issue, main gate closed and owner not responding</t>
  </si>
  <si>
    <t>NO PCM</t>
  </si>
  <si>
    <t>Heavy rain in area and team on the way to saving HUB site  MKMD0560</t>
  </si>
  <si>
    <t xml:space="preserve">Heavy rain in area and team on the way to saving HUB site </t>
  </si>
  <si>
    <t>EM team connected PG at site and local down to save connected sites</t>
  </si>
  <si>
    <t>sceco Cut in area and team saving hub iste</t>
  </si>
  <si>
    <t>PCM-20251115-00000886</t>
  </si>
  <si>
    <t xml:space="preserve">access issue, site located at abandoned tourist village, team will check again at morning </t>
  </si>
  <si>
    <t>Access the owner not responding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</si>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</sst>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313.37607372685306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45976.324499652779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45976.324499652779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45976.324499652779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45976.324499652779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45976.324499652779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45976.324499652779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45976.324499652779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45976.324499652779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45976.324499652779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45976.324499652779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45976.324499652779</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45976.324499652779</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45976.324499652779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45976.324499652779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45976.324499652779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45976.324499652779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45976.324499652779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45976.324499652779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45976.324499652779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45976.324499652779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45976.324499652779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45976.324499652779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45976.324499652779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45976.324499652779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45976.324499652779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45976.324499652779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45976.324499652779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45976.324499652779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45976.324499652779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45976.324499652779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45976.324499652779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45976.324499652779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45976.324499652779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45976.324499652779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45976.324499652779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45976.324499652779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45976.324499652779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45976.324499652779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45976.324499652779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45976.324499652779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45976.324499652779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45976.324499652779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45976.324499652779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45976.324499652779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45976.324499652779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45976.324499652779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45976.324499652779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45976.324499652779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45976.324499652779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45976.324499652779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45976.324499652779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45976.324499652779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45976.324499652779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45976.324499652779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45976.324499652779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45976.324499652779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45976.324499652779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45976.324499652779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45976.324499652779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45976.324499652779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45976.324499652779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45976.324499652779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45976.324499652779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45976.324499652779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45976.324499652779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45976.324499652779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45976.324499652779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45976.324499652779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45976.324499652779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45976.324499652779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45976.324499652779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45976.324499652779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45976.324499652779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45976.324499652779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45976.324499652779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45976.324499652779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45976.324499652779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45976.324499652779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45976.324499652779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45976.324499652779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45976.324499652779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45976.324499652779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45976.324499652779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45976.324499652779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45976.324499652779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45976.324499652779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45976.324499652779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45976.324499652779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45976.324499652779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45976.324499652779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45976.324499652779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45976.324499652779</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ABF6DB95-F7E2-4E1E-BB67-8D621EDF0F38}"/>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tabSelected="1"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151.32466168981773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20586</v>
      </c>
      <c r="E4" s="103"/>
      <c r="F4" s="104"/>
      <c r="G4" s="105">
        <f ca="1">IFERROR(NOW()-F4,"-")</f>
        <v>45976.324499652779</v>
      </c>
      <c r="H4" s="104"/>
      <c r="I4" s="18" t="str">
        <f>IFERROR(VLOOKUP(D4,DB!A:F,6,0),"")</f>
        <v>SCECO</v>
      </c>
      <c r="J4" s="18" t="str">
        <f>IFERROR(VLOOKUP(D4,DB!A:G,7,0),"")</f>
        <v>Dead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45976.324499652779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45976.324499652779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45976.324499652779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45976.324499652779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45976.324499652779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45976.324499652779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45976.324499652779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45976.324499652779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45976.324499652779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45976.324499652779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45976.324499652779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45976.324499652779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45976.324499652779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45976.324499652779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45976.324499652779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45976.324499652779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45976.324499652779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45976.324499652779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45976.324499652779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45976.324499652779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45976.324499652779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45976.324499652779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45976.324499652779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45976.324499652779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45976.324499652779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45976.324499652779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45976.324499652779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45976.324499652779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45976.324499652779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45976.324499652779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45976.324499652779</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A17" sqref="A17:XFD1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2" ca="1" si="0">IFERROR(NOW()-F2,"-")</f>
        <v>45976.324499884257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45976.324499884257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45976.324499884257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45976.324499884257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45976.324499884257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45976.324499884257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45976.324499884257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45976.324499884257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45976.324499884257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57"/>
      <c r="E11" s="18"/>
      <c r="F11" s="20"/>
      <c r="G11" s="21">
        <f t="shared" ca="1" si="0"/>
        <v>45976.324499884257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45976.324499884257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45976.324499884257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45976.324499884257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45976.324499884257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45976.324499884257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2"/>
      <c r="G17" s="21">
        <f ca="1">IFERROR(NOW()-F17,"-")</f>
        <v>45976.324499884257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45976.324499884257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45976.324499884257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45976.324499884257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45976.324499884257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45976.324499884257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45976.324499884257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45976.324499884257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45976.324499884257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45976.324499884257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45976.324499884257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45976.324499884257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45976.324499884257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45976.324499884257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45976.324499884257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45976.324499884257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45976.324499884257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45976.324499884257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45976.324499884257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45976.324499884257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45976.324499884257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45976.324499884257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45976.324499884257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45976.324499884257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45976.324499884257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45976.324499884257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45976.324499884257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45976.324499884257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45976.324499884257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45976.324499884257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45976.324499884257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45976.324499884257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45976.324499884257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45976.324499884257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45976.324499884257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45976.324499884257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45976.324499884257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45976.324499884257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45976.324499884257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45976.324499884257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45976.324499884257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45976.324499884257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45976.324499884257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45976.324499884257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45976.324499884257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45976.324499884257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45976.324499884257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45976.324499884257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45976.324499884257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45976.324499884257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45976.324499884257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45976.324499884257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45976.324499884257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45976.324499884257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45976.324499884257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45976.324499884257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45976.324499884257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45976.324499884257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45976.324499884257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45976.324499884257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45976.324499884257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45976.324499884257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45976.324499884257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45976.324499884257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45976.324499884257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45976.324499884257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45976.324499884257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45976.324499884257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45976.324499884257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45976.324499884257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45976.324499884257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45976.324499884257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45976.324499884257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45976.324499884257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45976.324499884257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45976.324499884257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45976.324499884257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45976.324499884257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45976.324499884257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45976.324499884257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45976.324499884257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45976.324499884257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45976.324499884257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45976.324499884257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45976.324499884257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45976.324499884257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45976.324499884257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45976.324499884257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45976.324499884257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45976.324499884257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45976.324499884257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45976.324499884257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45976.324499884257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45976.324499884257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45976.324499884257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45976.324499884257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45976.324499884257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45976.324499884257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45976.324499884257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45976.324499884257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45976.324499884257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45976.324499884257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45976.324499884257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45976.324499884257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45976.324499884257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45976.324499884257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45976.324499884257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45976.324499884257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45976.324499884257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45976.324499884257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45976.324499884257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45976.324499884257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45976.324499884257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45976.324499884257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45976.324499884257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45976.324499884257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45976.324499884257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45976.324499884257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45976.324499884257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45976.324499884257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45976.324499884257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45976.324499884257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45976.324499884257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45976.324499884257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45976.324499884257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45976.324499884257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45976.324499884257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45976.324499884257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45976.324499884257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45976.324499884257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45976.324499884257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45976.324499884257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45976.324499884257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45976.324499884257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45976.324499884257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45976.324499884257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45976.324499884257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45976.324499884257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45976.324499884257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45976.324499884257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45976.324499884257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45976.324499884257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45976.324499884257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45976.324499884257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45976.324499884257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45976.324499884257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45976.324499884257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45976.324499884257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45976.324499884257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45976.324499884257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45976.324499884257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45976.324499884257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45976.324499884257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45976.324499884257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45976.324499884257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45976.324499884257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45976.324499884257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45976.324499884257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45976.324499884257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45976.324499884257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45976.324499884257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45976.324499884257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45976.324499884257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45976.324499884257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45976.324499884257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45976.324499884257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45976.324499884257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45976.324499884257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45976.324499884257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45976.324499884257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45976.324499884257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45976.324499884257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45976.324499884257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45976.324499884257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45976.324499884257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45976.324499884257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45976.324499884257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45976.324499884257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45976.324499884257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45976.324499884257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45976.324499884257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45976.324499884257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45976.324499884257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45976.324499884257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45976.324499884257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45976.324499884257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45976.324499884257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45976.324499884257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45976.324499884257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45976.324499884257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45976.324499884257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45976.324499884257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45976.324499884257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45976.324499884257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45976.324499884257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45976.324499884257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45976.324499884257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45976.324499884257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45976.324499884257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45976.324499884257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45976.324499884257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45976.324499884257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45976.324499884257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45976.324499884257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45976.324499884257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45976.324499884257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45976.324499884257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45976.324499884257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45976.324499884257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45976.324499884257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45976.324499884257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45976.324499884257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45976.324499884257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45976.324499884257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45976.324499884257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45976.324499884257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45976.324499884257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45976.324499884257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45976.324499884257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45976.324499884257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45976.324499884257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45976.324499884257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45976.324499884257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45976.324499884257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45976.324499884257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45976.324499884257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45976.324499884257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45976.324499884257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45976.324499884257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45976.324499884257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45976.324499884257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45976.324499884257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45976.324499884257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45976.324499884257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45976.324499884257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45976.324499884257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45976.324499884257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45976.324499884257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45976.324499884257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45976.324499884257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45976.324499884257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45976.324499884257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45976.324499884257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45976.324499884257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45976.324499884257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45976.324499884257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45976.324499884257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45976.324499884257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45976.324499884257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45976.324499884257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45976.324499884257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45976.324499884257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45976.324499884257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45976.324499884257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45976.324499884257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45976.324499884257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45976.324499884257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45976.324499884257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45976.324499884257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45976.324499884257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45976.324499884257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45976.324499884257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45976.324499884257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45976.324499884257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45976.324499884257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45976.324499884257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45976.324499884257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45976.324499884257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45976.324499884257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45976.324499884257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45976.324499884257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45976.324499884257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45976.324499884257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45976.324499884257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45976.324499884257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45976.324499884257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45976.324499884257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45976.324499884257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45976.324499884257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45976.324499884257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45976.324499884257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45976.324499884257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45976.324499884257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45976.324499884257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45976.324499884257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45976.324499884257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45976.324499884257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45976.324499884257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45976.324499884257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45976.324499884257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45976.324499884257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45976.324499884257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45976.324499884257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45976.324499884257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45976.324499884257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45976.324499884257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45976.324499884257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45976.324499884257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45976.324499884257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45976.324499884257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45976.324499884257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45976.324499884257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45976.324499884257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45976.324499884257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45976.324499884257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45976.324499884257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45976.324499884257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45976.324499884257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45976.324499884257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45976.324499884257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45976.324499884257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45976.324499884257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45976.324499884257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45976.324499884257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45976.324499884257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45976.324499884257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45976.324499884257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45976.324499884257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45976.324499884257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45976.324499884257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45976.324499884257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45976.324499884257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45976.324499884257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45976.324499884257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45976.324499884257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45976.324499884257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45976.324499884257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45976.324499884257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45976.324499884257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45976.324499884257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45976.324499884257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45976.324499884257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45976.324499884257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45976.324499884257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45976.324499884257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45976.324499884257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45976.324499884257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45976.324499884257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45976.324499884257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45976.324499884257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45976.324499884257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45976.324499884257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45976.324499884257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45976.324499884257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45976.324499884257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45976.324499884257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45976.324499884257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45976.324499884257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45976.324499884257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45976.324499884257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45976.324499884257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45976.324499884257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45976.324499884257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45976.324499884257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45976.324499884257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45976.324499884257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45976.324499884257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45976.324499884257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45976.324499884257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45976.324499884257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45976.324499884257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45976.324499884257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45976.324499884257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45976.324499884257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45976.324499884257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45976.324499884257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45976.324499884257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45976.324499884257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45976.324499884257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45976.324499884257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45976.324499884257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45976.324499884257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45976.324499884257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45976.324499884257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45976.324499884257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45976.324499884257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45976.324499884257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45976.324499884257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45976.324499884257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45976.324499884257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45976.324499884257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45976.324499884257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45976.324499884257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45976.324499884257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45976.324499884257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45976.324499884257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45976.324499884257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45976.324499884257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45976.324499884257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45976.324499884257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45976.324499884257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45976.324499884257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45976.324499884257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45976.324499884257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45976.324499884257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45976.324499884257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45976.324499884257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45976.324499884257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45976.324499884257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45976.324499884257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45976.324499884257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45976.324499884257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45976.324499884257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45976.324499884257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45976.324499884257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45976.324499884257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45976.324499884257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45976.324499884257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45976.324499884257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45976.324499884257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45976.324499884257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45976.324499884257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45976.324499884257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45976.324499884257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45976.324499884257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45976.324499884257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45976.324499884257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45976.324499884257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45976.324499884257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45976.324499884257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45976.324499884257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45976.324499884257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45976.324499884257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45976.324499884257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45976.324499884257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45976.324499884257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45976.324499884257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45976.324499884257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45976.324499884257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45976.324499884257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45976.324499884257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45976.324499884257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45976.324499884257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45976.324499884257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45976.324499884257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45976.324499884257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45976.324499884257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45976.324499884257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45976.324499884257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45976.324499884257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45976.324499884257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45976.324499884257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45976.324499884257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45976.324499884257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45976.324499884257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45976.324499884257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45976.324499884257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45976.324499884257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45976.324499884257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45976.324499884257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45976.324499884257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45976.324499884257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45976.324499884257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45976.324499884257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45976.324499884257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45976.324499884257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45976.324499884257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45976.324499884257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45976.324499884257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45976.324499884257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45976.324499884257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45976.324499884257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45976.324499884257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45976.324499884257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45976.324499884257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45976.324499884257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45976.324499884257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45976.324499884257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45976.324499884257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45976.324499884257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45976.324499884257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45976.324499884257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45976.324499884257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45976.324499884257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45976.324499884257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45976.324499884257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45976.324499884257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45976.324499884257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45976.324499884257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45976.324499884257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45976.324499884257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45976.324499884257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45976.324499884257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45976.324499884257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45976.324499884257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45976.324499884257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45976.324499884257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45976.324499884257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45976.324499884257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45976.324499884257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45976.324499884257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45976.324499884257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45976.324499884257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45976.324499884257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45976.324499884257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45976.324499884257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45976.324499884257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45976.324499884257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45976.324499884257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45976.324499884257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45976.324499884257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45976.324499884257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45976.324499884257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45976.324499884257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45976.324499884257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45976.324499884257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45976.324499884257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45976.324499884257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45976.324499884257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45976.324499884257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45976.324499884257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45976.324499884257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45976.324499884257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45976.324499884257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45976.324499884257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45976.324499884257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45976.324499884257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45976.324499884257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45976.324499884257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45976.324499884257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45976.324499884257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45976.324499884257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45976.324499884257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45976.324499884257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45976.324499884257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45976.324499884257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45976.324499884257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45976.324499884257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45976.324499884257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45976.324499884257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45976.324499884257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45976.324499884257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45976.324499884257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45976.324499884257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45976.324499884257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45976.324499884257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45976.324499884257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45976.324499884257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45976.324499884257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45976.324499884257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45976.324499884257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45976.324499884257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45976.324499884257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45976.324499884257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45976.324499884257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45976.324499884257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45976.324499884257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45976.324499884257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45976.324499884257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45976.324499884257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45976.324499884257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45976.324499884257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45976.324499884257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45976.324499884257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45976.324499884257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45976.324499884257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45976.324499884257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45976.324499884257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45976.324499884257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45976.324499884257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45976.324499884257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45976.324499884257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45976.324499884257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45976.324499884257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45976.324499884257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45976.324499884257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45976.324499884257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45976.324499884257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45976.324499884257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45976.324499884257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45976.324499884257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45976.324499884257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45976.324499884257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45976.324499884257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45976.324499884257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45976.324499884257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45976.324499884257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45976.324499884257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45976.324499884257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45976.324499884257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45976.324499884257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45976.324499884257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45976.324499884257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45976.324499884257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45976.324499884257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45976.324499884257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45976.324499884257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45976.324499884257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45976.324499884257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45976.324499884257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45976.324499884257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45976.324499884257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45976.324499884257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45976.324499884257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45976.324499884257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45976.324499884257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45976.324499884257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45976.324499884257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45976.324499884257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45976.324499884257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45976.324499884257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45976.324499884257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45976.324499884257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45976.324499884257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45976.324499884257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45976.324499884257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45976.324499884257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45976.324499884257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45976.324499884257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45976.324499884257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45976.324499884257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45976.324499884257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45976.324499884257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45976.324499884257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45976.324499884257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45976.324499884257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45976.324499884257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45976.324499884257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45976.324499884257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45976.324499884257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45976.324499884257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45976.324499884257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45976.324499884257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45976.324499884257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45976.324499884257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45976.324499884257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45976.324499884257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45976.324499884257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45976.324499884257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45976.324499884257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45976.324499884257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45976.324499884257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45976.324499884257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45976.324499884257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45976.324499884257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45976.324499884257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45976.324499884257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45976.324499884257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45976.324499884257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45976.324499884257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45976.324499884257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45976.324499884257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45976.324499884257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45976.324499884257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45976.324499884257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45976.324499884257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45976.324499884257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45976.324499884257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45976.324499884257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45976.324499884257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45976.324499884257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45976.324499884257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45976.324499884257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45976.324499884257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45976.324499884257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45976.324499884257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45976.324499884257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45976.324499884257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45976.324499884257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45976.324499884257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45976.324499884257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45976.324499884257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45976.324499884257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45976.324499884257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45976.324499884257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45976.324499884257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45976.324499884257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45976.324499884257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45976.324499884257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45976.324499884257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45976.324499884257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45976.324499884257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45976.324499884257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45976.324499884257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45976.324499884257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45976.324499884257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45976.324499884257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45976.324499884257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45976.324499884257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45976.324499884257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45976.324499884257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45976.324499884257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45976.324499884257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45976.324499884257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45976.324499884257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45976.324499884257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45976.324499884257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45976.324499884257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45976.324499884257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45976.324499884257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45976.324499884257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45976.324499884257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45976.324499884257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45976.324499884257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45976.324499884257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45976.324499884257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45976.324499884257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45976.324499884257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45976.324499884257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45976.324499884257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45976.324499884257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45976.324499884257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45976.324499884257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45976.324499884257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45976.324499884257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45976.324499884257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45976.324499884257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45976.324499884257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45976.324499884257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45976.324499884257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45976.324499884257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45976.324499884257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45976.324499884257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45976.324499884257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45976.324499884257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45976.324499884257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45976.324499884257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45976.324499884257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45976.324499884257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45976.324499884257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45976.324499884257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45976.324499884257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45976.324499884257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45976.324499884257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45976.324499884257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45976.324499884257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45976.324499884257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45976.324499884257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45976.324499884257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45976.324499884257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45976.324499884257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45976.324499884257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45976.324499884257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45976.324499884257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45976.324499884257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45976.324499884257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45976.324499884257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45976.324499884257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45976.324499884257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45976.324499884257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45976.324499884257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45976.324499884257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45976.324499884257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45976.324499884257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45976.324499884257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45976.324499884257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45976.324499884257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45976.324499884257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45976.324499884257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45976.324499884257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45976.324499884257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45976.324499884257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45976.324499884257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45976.324499884257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45976.324499884257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45976.324499884257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45976.324499884257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45976.324499884257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45976.324499884257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45976.324499884257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45976.324499884257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45976.324499884257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45976.324499884257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45976.324499884257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45976.324499884257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45976.324499884257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45976.324499884257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45976.324499884257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45976.324499884257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45976.324499884257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45976.324499884257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45976.324499884257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45976.324499884257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45976.324499884257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45976.324499884257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45976.324499884257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45976.324499884257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45976.324499884257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45976.324499884257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45976.324499884257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45976.324499884257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45976.324499884257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45976.324499884257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45976.324499884257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45976.324499884257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45976.324499884257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45976.324499884257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45976.324499884257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45976.324499884257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45976.324499884257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45976.324499884257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45976.324499884257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45976.324499884257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45976.324499884257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45976.324499884257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45976.324499884257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45976.324499884257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45976.324499884257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45976.324499884257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45976.324499884257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45976.324499884257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45976.324499884257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45976.324499884257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45976.324499884257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45976.324499884257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45976.324499884257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45976.324499884257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45976.324499884257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45976.324499884257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45976.324499884257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45976.324499884257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45976.324499884257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45976.324499884257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45976.324499884257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45976.324499884257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45976.324499884257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45976.324499884257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45976.324499884257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45976.324499884257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45976.324499884257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45976.324499884257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45976.324499884257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45976.324499884257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45976.324499884257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45976.324499884257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45976.324499884257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45976.324499884257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45976.324499884257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45976.324499884257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45976.324499884257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45976.324499884257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45976.324499884257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45976.324499884257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45976.324499884257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45976.324499884257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45976.324499884257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45976.324499884257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45976.324499884257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45976.324499884257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45976.324499884257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45976.324499884257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45976.324499884257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45976.324499884257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45976.324499884257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45976.324499884257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45976.324499884257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45976.324499884257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45976.324499884257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45976.324499884257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45976.324499884257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45976.324499884257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45976.324499884257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45976.324499884257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45976.324499884257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45976.324499884257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45976.324499884257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45976.324499884257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45976.324499884257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45976.324499884257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45976.324499884257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45976.324499884257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45976.324499884257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45976.324499884257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45976.324499884257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45976.324499884257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45976.324499884257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45976.324499884257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45976.324499884257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45976.324499884257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45976.324499884257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45976.324499884257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45976.324499884257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45976.324499884257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45976.324499884257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45976.324499884257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45976.324499884257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45976.324499884257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45976.324499884257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45976.324499884257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45976.324499884257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45976.324499884257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45976.324499884257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45976.324499884257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45976.324499884257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45976.324499884257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45976.324499884257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45976.324499884257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45976.324499884257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45976.324499884257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45976.324499884257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45976.324499884257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45976.324499884257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45976.324499884257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45976.324499884257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45976.324499884257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45976.324499884257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45976.324499884257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45976.324499884257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45976.324499884257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45976.324499884257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45976.324499884257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45976.324499884257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45976.324499884257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45976.324499884257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45976.324499884257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45976.324499884257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45976.324499884257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45976.324499884257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45976.324499884257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45976.324499884257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45976.324499884257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45976.324499884257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45976.324499884257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45976.324499884257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45976.324499884257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45976.324499884257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45976.324499884257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45976.324499884257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45976.324499884257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45976.324499884257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45976.324499884257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45976.324499884257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45976.324499884257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45976.324499884257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45976.324499884257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45976.324499884257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45976.324499884257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45976.324499884257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45976.324499884257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45976.324499884257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45976.324499884257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45976.324499884257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45976.324499884257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45976.324499884257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45976.324499884257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45976.324499884257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45976.324499884257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45976.324499884257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45976.324499884257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45976.324499884257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45976.324499884257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45976.324499884257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45976.324499884257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45976.324499884257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45976.324499884257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45976.324499884257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45976.324499884257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45976.324499884257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45976.324499884257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45976.324499884257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45976.324499884257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45976.324499884257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45976.324499884257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45976.324499884257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45976.324499884257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45976.324499884257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45976.324499884257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45976.324499884257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45976.324499884257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45976.324499884257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45976.324499884257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45976.324499884257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45976.324499884257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45976.324499884257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45976.324499884257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45976.324499884257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45976.324499884257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45976.324499884257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45976.324499884257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45976.324499884257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45976.324499884257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45976.324499884257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45976.324499884257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45976.324499884257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45976.324499884257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45976.324499884257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45976.324499884257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45976.324499884257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45976.324499884257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45976.324499884257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45976.324499884257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45976.324499884257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45976.324499884257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45976.324499884257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45976.324499884257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45976.324499884257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45976.324499884257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45976.324499884257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45976.324499884257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45976.324499884257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45976.324499884257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45976.324499884257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45976.324499884257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45976.324499884257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45976.324499884257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45976.324499884257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45976.324499884257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45976.324499884257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45976.324499884257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45976.324499884257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45976.324499884257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45976.324499884257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45976.324499884257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45976.324499884257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45976.324499884257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45976.324499884257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45976.324499884257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45976.324499884257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45976.324499884257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45976.324499884257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45976.324499884257</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272.843782060183</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36421</v>
      </c>
      <c r="E3" s="95" t="s">
        <v>39021</v>
      </c>
      <c r="F3" s="96">
        <v>45975.803229166668</v>
      </c>
      <c r="G3" s="97">
        <f ca="1">IFERROR(NOW()-F3,"")</f>
        <v>0.52127048611146165</v>
      </c>
      <c r="H3" s="96">
        <v>45975.787465277775</v>
      </c>
      <c r="I3" s="135" t="str">
        <f>IFERROR(VLOOKUP(D3,DB!A:F,6,0),"")</f>
        <v>Generator-SG</v>
      </c>
      <c r="J3" s="135" t="str">
        <f>IFERROR(VLOOKUP(D3,DB!A:G,7,0),"")</f>
        <v>No BB Shifted</v>
      </c>
      <c r="K3" s="98" t="s">
        <v>39108</v>
      </c>
      <c r="L3" s="92" t="str">
        <f>IFERROR(VLOOKUP(D3,DB!A:I,9,0),"")</f>
        <v>Latis</v>
      </c>
    </row>
    <row r="4" spans="1:16" ht="15" customHeight="1">
      <c r="A4" s="135" t="s">
        <v>39109</v>
      </c>
      <c r="B4" s="135" t="str">
        <f>IFERROR(VLOOKUP(D4,DB!A:K,11,0),"")</f>
        <v>R4</v>
      </c>
      <c r="C4" s="94">
        <v>5</v>
      </c>
      <c r="D4" s="92" t="s">
        <v>31855</v>
      </c>
      <c r="E4" s="95" t="s">
        <v>39021</v>
      </c>
      <c r="F4" s="96">
        <v>45975.929351851853</v>
      </c>
      <c r="G4" s="97">
        <f ca="1">IFERROR(NOW()-F4,"")</f>
        <v>0.39514780092576984</v>
      </c>
      <c r="H4" s="96">
        <v>45975.921527777777</v>
      </c>
      <c r="I4" s="135" t="str">
        <f>IFERROR(VLOOKUP(D4,DB!A:F,6,0),"")</f>
        <v>SCECO</v>
      </c>
      <c r="J4" s="135" t="str">
        <f>IFERROR(VLOOKUP(D4,DB!A:G,7,0),"")</f>
        <v>Dead</v>
      </c>
      <c r="K4" s="98" t="s">
        <v>39110</v>
      </c>
      <c r="L4" s="92" t="str">
        <f>IFERROR(VLOOKUP(D4,DB!A:I,9,0),"")</f>
        <v>Latis</v>
      </c>
    </row>
    <row r="5" spans="1:16" ht="15" customHeight="1">
      <c r="A5" s="135" t="s">
        <v>39111</v>
      </c>
      <c r="B5" s="135" t="str">
        <f>IFERROR(VLOOKUP(D5,DB!A:K,11,0),"")</f>
        <v>R4</v>
      </c>
      <c r="C5" s="94">
        <v>1</v>
      </c>
      <c r="D5" s="92" t="s">
        <v>35171</v>
      </c>
      <c r="E5" s="95" t="s">
        <v>39021</v>
      </c>
      <c r="F5" s="96">
        <v>45976.045127314814</v>
      </c>
      <c r="G5" s="97">
        <f ca="1">IFERROR(NOW()-F5,"")</f>
        <v>0.27937233796546934</v>
      </c>
      <c r="H5" s="96">
        <v>45976.065972222219</v>
      </c>
      <c r="I5" s="135" t="str">
        <f>IFERROR(VLOOKUP(D5,DB!A:F,6,0),"")</f>
        <v>Generator-SG</v>
      </c>
      <c r="J5" s="135" t="str">
        <f>IFERROR(VLOOKUP(D5,DB!A:G,7,0),"")</f>
        <v>Dead</v>
      </c>
      <c r="K5" s="98" t="s">
        <v>39112</v>
      </c>
      <c r="L5" s="92" t="str">
        <f>IFERROR(VLOOKUP(D5,DB!A:I,9,0),"")</f>
        <v>Latis</v>
      </c>
    </row>
    <row r="6" spans="1:16" ht="15" customHeight="1">
      <c r="A6" s="135" t="s">
        <v>39113</v>
      </c>
      <c r="B6" s="135" t="str">
        <f>IFERROR(VLOOKUP(D6,DB!A:K,11,0),"")</f>
        <v>R4</v>
      </c>
      <c r="C6" s="94">
        <v>1</v>
      </c>
      <c r="D6" s="92" t="s">
        <v>35964</v>
      </c>
      <c r="E6" s="95" t="s">
        <v>39021</v>
      </c>
      <c r="F6" s="96">
        <v>45976.18476851852</v>
      </c>
      <c r="G6" s="97">
        <f ca="1">IFERROR(NOW()-F6,"")</f>
        <v>0.13973113425890915</v>
      </c>
      <c r="H6" s="96">
        <v>45976.176817129628</v>
      </c>
      <c r="I6" s="135" t="str">
        <f>IFERROR(VLOOKUP(D6,DB!A:F,6,0),"")</f>
        <v>SCECO</v>
      </c>
      <c r="J6" s="135" t="str">
        <f>IFERROR(VLOOKUP(D6,DB!A:G,7,0),"")</f>
        <v>Dead</v>
      </c>
      <c r="K6" s="98" t="s">
        <v>39114</v>
      </c>
      <c r="L6" s="92" t="str">
        <f>IFERROR(VLOOKUP(D6,DB!A:I,9,0),"")</f>
        <v>Latis</v>
      </c>
    </row>
    <row r="7" spans="1:16" ht="15" customHeight="1">
      <c r="A7" s="135" t="s">
        <v>39115</v>
      </c>
      <c r="B7" s="135" t="str">
        <f>IFERROR(VLOOKUP(D7,DB!A:K,11,0),"")</f>
        <v>R4</v>
      </c>
      <c r="C7" s="94">
        <v>1</v>
      </c>
      <c r="D7" s="92" t="s">
        <v>28075</v>
      </c>
      <c r="E7" s="95" t="s">
        <v>39021</v>
      </c>
      <c r="F7" s="96"/>
      <c r="G7" s="97">
        <f ca="1">IFERROR(NOW()-F7,"")</f>
        <v>45976.324499652779</v>
      </c>
      <c r="H7" s="96">
        <v>45976.180868055555</v>
      </c>
      <c r="I7" s="135" t="str">
        <f>IFERROR(VLOOKUP(D7,DB!A:F,6,0),"")</f>
        <v>SCECO</v>
      </c>
      <c r="J7" s="135" t="str">
        <f>IFERROR(VLOOKUP(D7,DB!A:G,7,0),"")</f>
        <v>Weak</v>
      </c>
      <c r="K7" s="98" t="s">
        <v>39116</v>
      </c>
      <c r="L7" s="92" t="str">
        <f>IFERROR(VLOOKUP(D7,DB!A:I,9,0),"")</f>
        <v>Latis</v>
      </c>
    </row>
    <row r="8" spans="1:16" ht="15" customHeight="1">
      <c r="A8" s="135" t="s">
        <v>39115</v>
      </c>
      <c r="B8" s="135" t="str">
        <f>IFERROR(VLOOKUP(D8,DB!A:K,11,0),"")</f>
        <v>R4</v>
      </c>
      <c r="C8" s="94">
        <v>1</v>
      </c>
      <c r="D8" s="92" t="s">
        <v>35131</v>
      </c>
      <c r="E8" s="95" t="s">
        <v>39021</v>
      </c>
      <c r="F8" s="96"/>
      <c r="G8" s="97">
        <f ca="1">IFERROR(NOW()-F8,"")</f>
        <v>45976.324499652779</v>
      </c>
      <c r="H8" s="96">
        <v>45976.235277777778</v>
      </c>
      <c r="I8" s="135" t="str">
        <f>IFERROR(VLOOKUP(D8,DB!A:F,6,0),"")</f>
        <v>SCECO</v>
      </c>
      <c r="J8" s="135" t="str">
        <f>IFERROR(VLOOKUP(D8,DB!A:G,7,0),"")</f>
        <v>Vandalized</v>
      </c>
      <c r="K8" s="98" t="s">
        <v>39117</v>
      </c>
      <c r="L8" s="92" t="str">
        <f>IFERROR(VLOOKUP(D8,DB!A:I,9,0),"")</f>
        <v>Latis</v>
      </c>
    </row>
    <row r="9" spans="1:16" ht="15" customHeight="1">
      <c r="A9" s="135" t="s">
        <v>39115</v>
      </c>
      <c r="B9" s="135" t="str">
        <f>IFERROR(VLOOKUP(D9,DB!A:K,11,0),"")</f>
        <v>R4</v>
      </c>
      <c r="C9" s="94">
        <v>1</v>
      </c>
      <c r="D9" s="92" t="s">
        <v>30205</v>
      </c>
      <c r="E9" s="95" t="s">
        <v>39021</v>
      </c>
      <c r="F9" s="96"/>
      <c r="G9" s="97">
        <f ca="1">IFERROR(NOW()-F9,"")</f>
        <v>45976.324499652779</v>
      </c>
      <c r="H9" s="96">
        <v>45976.263194444444</v>
      </c>
      <c r="I9" s="135" t="str">
        <f>IFERROR(VLOOKUP(D9,DB!A:F,6,0),"")</f>
        <v>SCECO</v>
      </c>
      <c r="J9" s="135" t="str">
        <f>IFERROR(VLOOKUP(D9,DB!A:G,7,0),"")</f>
        <v>Dead</v>
      </c>
      <c r="K9" s="98" t="s">
        <v>39117</v>
      </c>
      <c r="L9" s="92" t="str">
        <f>IFERROR(VLOOKUP(D9,DB!A:I,9,0),"")</f>
        <v>Latis</v>
      </c>
    </row>
    <row r="10" spans="1:16" ht="15" customHeight="1">
      <c r="A10" s="135" t="s">
        <v>39115</v>
      </c>
      <c r="B10" s="135" t="str">
        <f>IFERROR(VLOOKUP(D10,DB!A:K,11,0),"")</f>
        <v>R4</v>
      </c>
      <c r="C10" s="94">
        <v>1</v>
      </c>
      <c r="D10" s="92" t="s">
        <v>33652</v>
      </c>
      <c r="E10" s="95" t="s">
        <v>39021</v>
      </c>
      <c r="F10" s="96"/>
      <c r="G10" s="97">
        <f ca="1">IFERROR(NOW()-F10,"")</f>
        <v>45976.324499652779</v>
      </c>
      <c r="H10" s="96">
        <v>45976.292361111111</v>
      </c>
      <c r="I10" s="135" t="str">
        <f>IFERROR(VLOOKUP(D10,DB!A:F,6,0),"")</f>
        <v>SCECO+STB</v>
      </c>
      <c r="J10" s="135" t="str">
        <f>IFERROR(VLOOKUP(D10,DB!A:G,7,0),"")</f>
        <v>Good</v>
      </c>
      <c r="K10" s="98" t="s">
        <v>39118</v>
      </c>
      <c r="L10" s="92" t="str">
        <f>IFERROR(VLOOKUP(D10,DB!A:I,9,0),"")</f>
        <v>Latis</v>
      </c>
    </row>
    <row r="11" spans="1:16" ht="15" customHeight="1">
      <c r="A11" s="135" t="s">
        <v>39115</v>
      </c>
      <c r="B11" s="135" t="str">
        <f>IFERROR(VLOOKUP(D11,DB!A:K,11,0),"")</f>
        <v>R4</v>
      </c>
      <c r="C11" s="94">
        <v>1</v>
      </c>
      <c r="D11" s="92" t="s">
        <v>36861</v>
      </c>
      <c r="E11" s="95" t="s">
        <v>39021</v>
      </c>
      <c r="F11" s="96"/>
      <c r="G11" s="97">
        <f ca="1">IFERROR(NOW()-F11,"")</f>
        <v>45976.324499652779</v>
      </c>
      <c r="H11" s="96">
        <v>45976.282638888886</v>
      </c>
      <c r="I11" s="135" t="str">
        <f>IFERROR(VLOOKUP(D11,DB!A:F,6,0),"")</f>
        <v>SCECO</v>
      </c>
      <c r="J11" s="135" t="str">
        <f>IFERROR(VLOOKUP(D11,DB!A:G,7,0),"")</f>
        <v>Dead</v>
      </c>
      <c r="K11" s="98" t="s">
        <v>39119</v>
      </c>
      <c r="L11" s="92" t="str">
        <f>IFERROR(VLOOKUP(D11,DB!A:I,9,0),"")</f>
        <v>Latis</v>
      </c>
    </row>
    <row r="12" spans="1:16" ht="15" customHeight="1">
      <c r="A12" s="135" t="s">
        <v>39115</v>
      </c>
      <c r="B12" s="135" t="str">
        <f>IFERROR(VLOOKUP(D12,DB!A:K,11,0),"")</f>
        <v>R4</v>
      </c>
      <c r="C12" s="94">
        <v>1</v>
      </c>
      <c r="D12" s="92" t="s">
        <v>7363</v>
      </c>
      <c r="E12" s="95" t="s">
        <v>39021</v>
      </c>
      <c r="F12" s="96"/>
      <c r="G12" s="97">
        <f ca="1">IFERROR(NOW()-F12,"")</f>
        <v>45976.324499652779</v>
      </c>
      <c r="H12" s="96">
        <v>45976.281944444447</v>
      </c>
      <c r="I12" s="135" t="str">
        <f>IFERROR(VLOOKUP(D12,DB!A:F,6,0),"")</f>
        <v>SCECO</v>
      </c>
      <c r="J12" s="135" t="str">
        <f>IFERROR(VLOOKUP(D12,DB!A:G,7,0),"")</f>
        <v>Vandalized</v>
      </c>
      <c r="K12" s="98" t="s">
        <v>39119</v>
      </c>
      <c r="L12" s="92" t="str">
        <f>IFERROR(VLOOKUP(D12,DB!A:I,9,0),"")</f>
        <v>Zain</v>
      </c>
    </row>
    <row r="13" spans="1:16" ht="15" customHeight="1">
      <c r="A13" s="135" t="s">
        <v>39120</v>
      </c>
      <c r="B13" s="135" t="str">
        <f>IFERROR(VLOOKUP(D13,DB!A:K,11,0),"")</f>
        <v>R4</v>
      </c>
      <c r="C13" s="94">
        <v>1</v>
      </c>
      <c r="D13" s="92" t="s">
        <v>32088</v>
      </c>
      <c r="E13" s="95" t="s">
        <v>39021</v>
      </c>
      <c r="F13" s="96">
        <v>45976.283148148148</v>
      </c>
      <c r="G13" s="97">
        <f ca="1">IFERROR(NOW()-F13,"")</f>
        <v>4.1351504631165881E-2</v>
      </c>
      <c r="H13" s="96">
        <v>45976.277083333334</v>
      </c>
      <c r="I13" s="135" t="str">
        <f>IFERROR(VLOOKUP(D13,DB!A:F,6,0),"")</f>
        <v>SCECO</v>
      </c>
      <c r="J13" s="135" t="str">
        <f>IFERROR(VLOOKUP(D13,DB!A:G,7,0),"")</f>
        <v>Dead</v>
      </c>
      <c r="K13" s="98" t="s">
        <v>39121</v>
      </c>
      <c r="L13" s="92" t="str">
        <f>IFERROR(VLOOKUP(D13,DB!A:I,9,0),"")</f>
        <v>Latis</v>
      </c>
    </row>
    <row r="14" spans="1:16" ht="15" customHeight="1">
      <c r="A14" s="135" t="s">
        <v>39115</v>
      </c>
      <c r="B14" s="135" t="str">
        <f>IFERROR(VLOOKUP(D14,DB!A:K,11,0),"")</f>
        <v>R4</v>
      </c>
      <c r="C14" s="94">
        <v>2</v>
      </c>
      <c r="D14" s="92" t="s">
        <v>37042</v>
      </c>
      <c r="E14" s="95" t="s">
        <v>39021</v>
      </c>
      <c r="F14" s="96"/>
      <c r="G14" s="97">
        <f ca="1">IFERROR(NOW()-F14,"")</f>
        <v>45976.324499652779</v>
      </c>
      <c r="H14" s="96">
        <v>45976.265277777777</v>
      </c>
      <c r="I14" s="135" t="str">
        <f>IFERROR(VLOOKUP(D14,DB!A:F,6,0),"")</f>
        <v>SCECO</v>
      </c>
      <c r="J14" s="135" t="str">
        <f>IFERROR(VLOOKUP(D14,DB!A:G,7,0),"")</f>
        <v>In progress</v>
      </c>
      <c r="K14" s="98" t="s">
        <v>39122</v>
      </c>
      <c r="L14" s="92" t="str">
        <f>IFERROR(VLOOKUP(D14,DB!A:I,9,0),"")</f>
        <v>Latis</v>
      </c>
    </row>
    <row r="15" spans="1:16" ht="15" customHeight="1">
      <c r="A15" s="135"/>
      <c r="B15" s="135" t="str">
        <f>IFERROR(VLOOKUP(D15,DB!A:K,11,0),"")</f>
        <v/>
      </c>
      <c r="C15" s="94"/>
      <c r="D15" s="92"/>
      <c r="E15" s="95"/>
      <c r="F15" s="96"/>
      <c r="G15" s="97">
        <f ca="1">IFERROR(NOW()-F15,"")</f>
        <v>45976.324499652779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45976.324499652779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45976.324499652779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45976.324499652779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45976.324499652779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45976.324499652779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45976.324499652779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45976.324499652779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45976.324499652779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45976.324499652779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45976.324499652779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45976.324499652779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45976.324499652779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45976.324499652779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45976.324499652779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45976.324499652779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45976.324499652779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45976.324499652779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45976.324499652779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45976.324499652779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45976.324499652779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45976.324499652779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45976.324499652779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45976.324499652779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45976.324499652779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45976.324499652779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45976.324499652779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45976.324499652779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45976.324499652779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45976.324499652779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45976.324499652779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45976.324499652779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45976.324499652779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45976.324499652779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45976.324499652779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45976.324499652779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45976.324499652779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45976.324499652779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45976.324499652779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45976.324499652779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45976.324499652779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45976.324499652779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45976.324499652779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45976.324499652779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45976.324499652779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45976.324499652779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45976.324499652779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45976.324499652779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45976.324499652779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45976.324499652779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45976.324499652779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45976.324499652779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45976.324499652779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45976.324499652779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45976.324499652779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45976.324499652779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45976.324499652779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45976.324499652779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45976.324499652779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45976.324499652779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45976.324499652779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45976.324499652779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45976.324499652779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45976.324499652779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45976.324499652779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45976.324499652779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45976.324499652779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45976.324499652779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45976.324499652779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45976.324499652779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45976.324499652779</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45976.324499652779</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45976.324499652779</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45976.324499652779</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45976.324499652779</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45976.324499652779</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45976.324499652779</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45976.324499652779</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45976.324499652779</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45976.324499652779</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45976.324499652779</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45976.324499652779</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45976.324499652779</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45976.324499652779</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45976.324499652779</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45976.324499652779</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45976.324499652779</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45976.324499652779</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45976.324499652779</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45976.324499652779</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45976.324499652779</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ca="1">IFERROR(NOW()-F106,"")</f>
        <v>45976.324499652779</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ca="1">IFERROR(NOW()-F107,"")</f>
        <v>45976.324499652779</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ca="1">IFERROR(NOW()-F108,"")</f>
        <v>45976.324499652779</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ca="1">IFERROR(NOW()-F109,"")</f>
        <v>45976.324499652779</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ca="1">IFERROR(NOW()-F110,"")</f>
        <v>45976.324499652779</v>
      </c>
      <c r="H110" s="96"/>
      <c r="I110" s="135" t="str">
        <f>IFERROR(VLOOKUP(D110,DB!A:F,6,0),"")</f>
        <v/>
      </c>
      <c r="J110" s="135"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84.492439467590884</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39100</v>
      </c>
      <c r="F3" s="38">
        <v>45926.188877314817</v>
      </c>
      <c r="G3" s="116">
        <f t="shared" ref="G3" ca="1" si="0">IFERROR(NOW()-F3,"")</f>
        <v>50.135622337962559</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39100</v>
      </c>
      <c r="F4" s="125">
        <v>45948.661111111112</v>
      </c>
      <c r="G4" s="126">
        <f t="shared" ref="G4" ca="1" si="1">IFERROR(NOW()-F4,"")</f>
        <v>27.663388541666791</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c r="B6" s="124" t="str">
        <f>IFERROR(VLOOKUP(D6,DB!A:K,11,0),"")</f>
        <v/>
      </c>
      <c r="C6" s="124"/>
      <c r="D6" s="124"/>
      <c r="E6" s="124"/>
      <c r="F6" s="124"/>
      <c r="G6" s="126">
        <f t="shared" ref="G6:G53" ca="1" si="2">IFERROR(NOW()-F6,"")</f>
        <v>45976.324499652779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45976.324499652779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45976.324499652779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45976.324499652779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45976.324499652779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45976.324499652779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45976.324499652779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45976.324499652779</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45976.324499652779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45976.324499652779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45976.324499652779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45976.324499652779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45976.324499652779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45976.324499652779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45976.324499652779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45976.324499652779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45976.324499652779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45976.324499652779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45976.324499652779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45976.324499652779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45976.324499652779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45976.324499652779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45976.324499652779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45976.324499652779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45976.324499652779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45976.324499652779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45976.324499652779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45976.324499652779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45976.324499652779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45976.324499652779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45976.324499652779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45976.324499652779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45976.324499652779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45976.324499652779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45976.324499652779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45976.324499652779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45976.324499652779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45976.324499652779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45976.324499652779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45976.324499652779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45976.324499652779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45976.324499652779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45976.324499652779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45976.324499652779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45976.324499652779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45976.324499652779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45976.324499652779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45976.324499652779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45976.324499652779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45976.324499652779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45976.324499652779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45976.324499652779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45976.324499652779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45976.324499652779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45976.324499652779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45976.324499652779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45976.324499652779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45976.324499652779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45976.324499652779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45976.324499652779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45976.324499652779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45976.324499652779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45976.324499652779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45976.324499652779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45976.324499652779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45976.324499652779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45976.324499652779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45976.324499652779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45976.324499652779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45976.324499652779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45976.324499652779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45976.324499652779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45976.324499652779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45976.324499652779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45976.324499652779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45976.324499652779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45976.324499652779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45976.324499652779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45976.324499652779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45976.324499652779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45976.324499652779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45976.324499652779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45976.324499652779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45976.324499652779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45976.324499652779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45976.324499652779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45976.324499652779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45976.324499652779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45976.324499652779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45976.324499652779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45976.324499652779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45976.324499652779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45976.324499652779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45976.324499652779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45976.324499652779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45976.324499652779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45976.324499652779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45976.324499652779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45976.324499652779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45976.324499652779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45976.324499652779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45976.324499652779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45976.324499652779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45976.324499652779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45976.324499652779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45976.324499652779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45976.324499652779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45976.324499652779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45976.324499652779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45976.324499652779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45976.324499652779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45976.324499652779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45976.324499652779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45976.324499652779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45976.324499652779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45976.324499652779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45976.324499652779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45976.324499652779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45976.324499652779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45976.324499652779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45976.324499652779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45976.324499652779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45976.324499652779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45976.324499652779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45976.324499652779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45976.324499652779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45976.324499652779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45976.324499652779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45976.324499652779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45976.324499652779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45976.324499652779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45976.324499652779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45976.324499652779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45976.324499652779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45976.324499652779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45976.324499652779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45976.324499652779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45976.324499652779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45976.324499652779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45976.324499652779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45976.324499652779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45976.324499652779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45976.324499652779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45976.324499652779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45976.324499652779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45976.324499652779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45976.324499652779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45976.324499652779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45976.324499652779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45976.324499652779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45976.324499652779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45976.324499652779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45976.324499652779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45976.324499652779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45976.324499652779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45976.324499652779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45976.324499652779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45976.324499652779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45976.324499652779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45976.324499652779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45976.324499652779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45976.324499652779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45976.324499652779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45976.324499652779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45976.324499652779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45976.324499652779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45976.324499652779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45976.324499652779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45976.324499652779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45976.324499652779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45976.324499652779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45976.324499652779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45976.324499652779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45976.324499652779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45976.324499652779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45976.324499652779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45976.324499652779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45976.324499652779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45976.324499652779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45976.324499652779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45976.324499652779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45976.324499652779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45976.324499652779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45976.324499652779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45976.324499652779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45976.324499652779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45976.324499652779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45976.324499652779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45976.324499652779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45976.324499652779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45976.324499652779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45976.324499652779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45976.324499652779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45976.324499652779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45976.324499652779</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45976.324499652779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45976.324499652779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45976.324499652779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45976.324499652779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45976.324499652779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45976.324499652779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45976.324499652779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45976.324499652779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45976.324499652779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45976.324499652779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45976.324499652779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45976.324499652779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45976.324499652779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45976.324499652779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45976.324499652779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45976.324499652779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45976.324499652779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45976.324499652779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45976.324499652779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45976.324499652779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45976.324499652779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45976.324499652779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45976.324499652779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45976.324499652779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45976.324499652779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45976.324499652779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45976.324499652779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45976.324499652779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45976.324499652779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45976.324499652779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45976.324499652779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45976.324499652779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45976.324499652779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45976.324499652779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45976.324499652779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45976.324499652779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45976.324499652779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45976.324499652779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45976.324499652779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45976.324499652779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45976.324499652779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45976.324499652779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45976.324499652779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45976.324499652779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45976.324499652779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45976.324499652779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45976.324499652779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45976.324499652779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45976.324499652779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45976.324499652779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45976.324499652779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45976.324499652779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45976.324499652779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45976.324499652779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45976.324499652779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45976.324499652779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45976.324499652779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45976.324499652779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45976.324499652779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45976.324499652779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45976.324499652779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45976.324499652779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45976.324499652779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45976.324499652779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45976.324499652779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45976.324499652779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45976.324499652779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45976.324499652779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45976.324499652779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45976.324499652779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45976.324499652779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45976.324499652779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45976.324499652779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45976.324499652779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45976.324499652779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45976.324499652779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45976.324499652779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45976.324499652779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45976.324499652779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45976.324499652779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45976.324499652779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45976.324499652779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45976.324499652779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45976.324499652779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45976.324499652779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45976.324499652779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45976.324499652779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45976.324499652779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45976.324499652779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45976.324499652779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45976.324499652779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45976.324499652779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45976.324499652779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45976.324499652779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45976.324499652779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45976.324499652779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45976.324499652779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45976.324499652779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45976.324499652779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45976.324499652779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45976.324499652779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45976.324499652779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45976.324499652779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45976.324499652779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45976.324499652779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45976.324499652779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45976.324499652779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45976.324499652779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45976.324499652779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45976.324499652779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45976.324499652779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45976.324499652779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45976.324499652779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45976.324499652779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45976.324499652779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45976.324499652779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45976.324499652779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45976.324499652779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45976.324499652779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45976.324499652779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45976.324499652779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45976.324499652779</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2025-11-15T04:47:17Z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